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jxnals\Desktop\Downloads\"/>
    </mc:Choice>
  </mc:AlternateContent>
  <xr:revisionPtr revIDLastSave="0" documentId="8_{145BF435-FF2A-4A83-8334-FA25F98B99A8}" xr6:coauthVersionLast="47" xr6:coauthVersionMax="47" xr10:uidLastSave="{00000000-0000-0000-0000-000000000000}"/>
  <bookViews>
    <workbookView xWindow="4433" yWindow="675" windowWidth="15390" windowHeight="9532" tabRatio="762" activeTab="7" xr2:uid="{00000000-000D-0000-FFFF-FFFF00000000}"/>
  </bookViews>
  <sheets>
    <sheet name="EntityDetails" sheetId="1" r:id="rId1"/>
    <sheet name="HRS_115_0_Table_1" sheetId="2" r:id="rId2"/>
    <sheet name="HRS_115_0_Table_2" sheetId="3" r:id="rId3"/>
    <sheet name="HRS_115_0_Table_3" sheetId="4" r:id="rId4"/>
    <sheet name="HRS_115_0_Table_4" sheetId="5" r:id="rId5"/>
    <sheet name="HRS_115_0_Table_5" sheetId="6" r:id="rId6"/>
    <sheet name="HRS_115_0_Table_6" sheetId="7" r:id="rId7"/>
    <sheet name="HRS_115_0_Table_7" sheetId="8" r:id="rId8"/>
    <sheet name="HRS_115_0_Table_8" sheetId="9" r:id="rId9"/>
    <sheet name="HRS_115_0_Table_9" sheetId="10" r:id="rId10"/>
    <sheet name="HRS_115_0_Table_10" sheetId="11" r:id="rId11"/>
    <sheet name="HRS_115_0_Table_11" sheetId="12" r:id="rId12"/>
    <sheet name="Playback - PBS" sheetId="13" r:id="rId13"/>
    <sheet name="Playback - ILRC" sheetId="14" r:id="rId14"/>
    <sheet name="Playback - FERC" sheetId="15" r:id="rId15"/>
    <sheet name="Playback - DCLRC" sheetId="16" r:id="rId16"/>
    <sheet name="Playback - Total" sheetId="17" r:id="rId17"/>
  </sheets>
  <externalReferences>
    <externalReference r:id="rId18"/>
  </externalReferences>
  <definedNames>
    <definedName name="Total_FERC_HIB">'[1]Playback - FER'!#REF!</definedName>
    <definedName name="Total_FERC_HRIB">'[1]Playback - FER'!#REF!</definedName>
    <definedName name="Total_OCL_Risk_Charge">'[1]Playback - ILRC'!$D$32</definedName>
    <definedName name="Total_Other_Insurance_Liabilities_Risk_Charge">'[1]Playback - ILRC'!$F$75</definedName>
    <definedName name="Total_PL_Risk_Charge">'[1]Playback - ILRC'!$D$54</definedName>
    <definedName name="Total_RE_Risk_Charge">'[1]Playback - ILRC'!$B$67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5" i="15"/>
  <c r="L99" i="15" l="1"/>
  <c r="M87" i="15"/>
  <c r="L83" i="15"/>
  <c r="M102" i="15"/>
  <c r="L102" i="15"/>
  <c r="K102" i="15"/>
  <c r="L94" i="15"/>
  <c r="M100" i="15"/>
  <c r="L100" i="15"/>
  <c r="K100" i="15"/>
  <c r="M99" i="15"/>
  <c r="K94" i="15"/>
  <c r="L87" i="15"/>
  <c r="M82" i="15"/>
  <c r="M93" i="15"/>
  <c r="K87" i="15"/>
  <c r="L82" i="15"/>
  <c r="K99" i="15"/>
  <c r="L93" i="15"/>
  <c r="M85" i="15"/>
  <c r="K85" i="15"/>
  <c r="M96" i="15"/>
  <c r="K93" i="15"/>
  <c r="L85" i="15"/>
  <c r="K84" i="15"/>
  <c r="L96" i="15"/>
  <c r="M90" i="15"/>
  <c r="M84" i="15"/>
  <c r="K83" i="15"/>
  <c r="K96" i="15"/>
  <c r="L90" i="15"/>
  <c r="L84" i="15"/>
  <c r="K82" i="15"/>
  <c r="M94" i="15"/>
  <c r="K90" i="15"/>
  <c r="M83" i="15"/>
  <c r="A2" i="17"/>
  <c r="A2" i="16"/>
  <c r="A2" i="15"/>
  <c r="A1" i="15"/>
  <c r="A2" i="14"/>
  <c r="A1" i="14"/>
  <c r="A1" i="13"/>
  <c r="A1" i="17" l="1"/>
  <c r="A1" i="16"/>
  <c r="C109" i="15" l="1"/>
  <c r="A5" i="17"/>
  <c r="A5" i="16"/>
  <c r="B109" i="15"/>
  <c r="A5" i="14"/>
  <c r="B9" i="16" l="1"/>
  <c r="B11" i="16"/>
  <c r="B10" i="16"/>
  <c r="B12" i="16" s="1"/>
  <c r="B23" i="17" s="1"/>
  <c r="C9" i="16"/>
  <c r="C11" i="16"/>
  <c r="C10" i="16"/>
  <c r="C58" i="14"/>
  <c r="B59" i="14"/>
  <c r="B58" i="14"/>
  <c r="C59" i="14"/>
  <c r="B50" i="15"/>
  <c r="L95" i="15"/>
  <c r="L101" i="15"/>
  <c r="M101" i="15"/>
  <c r="M95" i="15"/>
  <c r="D109" i="15"/>
  <c r="C108" i="15"/>
  <c r="B108" i="15"/>
  <c r="K36" i="15"/>
  <c r="K101" i="15"/>
  <c r="K95" i="15"/>
  <c r="D11" i="16" l="1"/>
  <c r="D9" i="16"/>
  <c r="C12" i="16"/>
  <c r="B24" i="17" s="1"/>
  <c r="D10" i="16"/>
  <c r="D58" i="14"/>
  <c r="C60" i="14"/>
  <c r="C12" i="17" s="1"/>
  <c r="B60" i="14"/>
  <c r="B12" i="17" s="1"/>
  <c r="D12" i="17" s="1"/>
  <c r="D59" i="14"/>
  <c r="L103" i="15"/>
  <c r="M97" i="15"/>
  <c r="M103" i="15"/>
  <c r="K97" i="15"/>
  <c r="L97" i="15"/>
  <c r="K103" i="15"/>
  <c r="C50" i="15"/>
  <c r="D108" i="15"/>
  <c r="D12" i="16" l="1"/>
  <c r="D60" i="14"/>
  <c r="B25" i="17"/>
  <c r="D50" i="15" l="1"/>
  <c r="E50" i="15" l="1"/>
  <c r="F50" i="15" l="1"/>
  <c r="G50" i="15" l="1"/>
  <c r="H50" i="15" l="1"/>
  <c r="I50" i="15" l="1"/>
  <c r="J50" i="15" l="1"/>
  <c r="K50" i="15" l="1"/>
  <c r="L50" i="15" l="1"/>
  <c r="M50" i="15" l="1"/>
  <c r="K56" i="15" l="1"/>
  <c r="N50" i="15"/>
  <c r="M48" i="15"/>
  <c r="L48" i="15"/>
  <c r="K48" i="15"/>
  <c r="J48" i="15"/>
  <c r="I48" i="15"/>
  <c r="H48" i="15"/>
  <c r="G48" i="15"/>
  <c r="F48" i="15"/>
  <c r="E48" i="15"/>
  <c r="D48" i="15"/>
  <c r="C48" i="15"/>
  <c r="M47" i="15"/>
  <c r="L47" i="15"/>
  <c r="K47" i="15"/>
  <c r="J47" i="15"/>
  <c r="I47" i="15"/>
  <c r="H47" i="15"/>
  <c r="G47" i="15"/>
  <c r="F47" i="15"/>
  <c r="E47" i="15"/>
  <c r="D47" i="15"/>
  <c r="C47" i="15"/>
  <c r="B48" i="15"/>
  <c r="B47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M39" i="15"/>
  <c r="L39" i="15"/>
  <c r="K39" i="15"/>
  <c r="J39" i="15"/>
  <c r="I39" i="15"/>
  <c r="H39" i="15"/>
  <c r="G39" i="15"/>
  <c r="F39" i="15"/>
  <c r="E39" i="15"/>
  <c r="D39" i="15"/>
  <c r="C39" i="15"/>
  <c r="M38" i="15"/>
  <c r="L38" i="15"/>
  <c r="K38" i="15"/>
  <c r="J38" i="15"/>
  <c r="I38" i="15"/>
  <c r="H38" i="15"/>
  <c r="G38" i="15"/>
  <c r="F38" i="15"/>
  <c r="E38" i="15"/>
  <c r="D38" i="15"/>
  <c r="C38" i="15"/>
  <c r="M37" i="15"/>
  <c r="L37" i="15"/>
  <c r="K37" i="15"/>
  <c r="J37" i="15"/>
  <c r="I37" i="15"/>
  <c r="H37" i="15"/>
  <c r="G37" i="15"/>
  <c r="F37" i="15"/>
  <c r="E37" i="15"/>
  <c r="D37" i="15"/>
  <c r="C37" i="15"/>
  <c r="M36" i="15"/>
  <c r="L36" i="15"/>
  <c r="J36" i="15"/>
  <c r="I36" i="15"/>
  <c r="H36" i="15"/>
  <c r="G36" i="15"/>
  <c r="F36" i="15"/>
  <c r="E36" i="15"/>
  <c r="D36" i="15"/>
  <c r="C36" i="15"/>
  <c r="B39" i="15"/>
  <c r="B38" i="15"/>
  <c r="B37" i="15"/>
  <c r="B36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M27" i="15"/>
  <c r="L27" i="15"/>
  <c r="K27" i="15"/>
  <c r="J27" i="15"/>
  <c r="I27" i="15"/>
  <c r="H27" i="15"/>
  <c r="G27" i="15"/>
  <c r="F27" i="15"/>
  <c r="E27" i="15"/>
  <c r="D27" i="15"/>
  <c r="C27" i="15"/>
  <c r="M26" i="15"/>
  <c r="L26" i="15"/>
  <c r="K26" i="15"/>
  <c r="J26" i="15"/>
  <c r="I26" i="15"/>
  <c r="H26" i="15"/>
  <c r="G26" i="15"/>
  <c r="F26" i="15"/>
  <c r="E26" i="15"/>
  <c r="D26" i="15"/>
  <c r="C26" i="15"/>
  <c r="B27" i="15"/>
  <c r="B26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I56" i="15" l="1"/>
  <c r="G57" i="15"/>
  <c r="J56" i="15"/>
  <c r="H57" i="15"/>
  <c r="E67" i="15"/>
  <c r="E93" i="15" s="1"/>
  <c r="M67" i="15"/>
  <c r="C56" i="15"/>
  <c r="I57" i="15"/>
  <c r="I83" i="15" s="1"/>
  <c r="F67" i="15"/>
  <c r="F93" i="15" s="1"/>
  <c r="M56" i="15"/>
  <c r="J57" i="15"/>
  <c r="J83" i="15" s="1"/>
  <c r="E56" i="15"/>
  <c r="C57" i="15"/>
  <c r="C83" i="15" s="1"/>
  <c r="K57" i="15"/>
  <c r="D57" i="15"/>
  <c r="L57" i="15"/>
  <c r="N36" i="15"/>
  <c r="G56" i="15"/>
  <c r="B57" i="15"/>
  <c r="B83" i="15" s="1"/>
  <c r="H56" i="15"/>
  <c r="G73" i="15"/>
  <c r="H73" i="15"/>
  <c r="H99" i="15" s="1"/>
  <c r="B73" i="15"/>
  <c r="I73" i="15"/>
  <c r="J73" i="15"/>
  <c r="J99" i="15" s="1"/>
  <c r="C73" i="15"/>
  <c r="K73" i="15"/>
  <c r="D73" i="15"/>
  <c r="L73" i="15"/>
  <c r="E73" i="15"/>
  <c r="E99" i="15" s="1"/>
  <c r="M73" i="15"/>
  <c r="G49" i="15"/>
  <c r="H49" i="15"/>
  <c r="I49" i="15"/>
  <c r="J49" i="15"/>
  <c r="C49" i="15"/>
  <c r="K49" i="15"/>
  <c r="F28" i="15"/>
  <c r="N47" i="15"/>
  <c r="E49" i="15"/>
  <c r="N48" i="15"/>
  <c r="M49" i="15"/>
  <c r="G28" i="15"/>
  <c r="D49" i="15"/>
  <c r="L49" i="15"/>
  <c r="N39" i="15"/>
  <c r="F49" i="15"/>
  <c r="N38" i="15"/>
  <c r="E57" i="15"/>
  <c r="M57" i="15"/>
  <c r="G67" i="15"/>
  <c r="F73" i="15"/>
  <c r="B56" i="15"/>
  <c r="F57" i="15"/>
  <c r="H67" i="15"/>
  <c r="N41" i="15"/>
  <c r="I67" i="15"/>
  <c r="N37" i="15"/>
  <c r="N44" i="15"/>
  <c r="D56" i="15"/>
  <c r="L56" i="15"/>
  <c r="B67" i="15"/>
  <c r="J67" i="15"/>
  <c r="B49" i="15"/>
  <c r="C67" i="15"/>
  <c r="K67" i="15"/>
  <c r="F56" i="15"/>
  <c r="D67" i="15"/>
  <c r="L67" i="15"/>
  <c r="H28" i="15"/>
  <c r="K28" i="15"/>
  <c r="C28" i="15"/>
  <c r="I28" i="15"/>
  <c r="J28" i="15"/>
  <c r="N26" i="15"/>
  <c r="N27" i="15"/>
  <c r="D28" i="15"/>
  <c r="L28" i="15"/>
  <c r="E28" i="15"/>
  <c r="M28" i="15"/>
  <c r="B28" i="15"/>
  <c r="N29" i="15"/>
  <c r="N23" i="15"/>
  <c r="G83" i="15" l="1"/>
  <c r="H82" i="15"/>
  <c r="G51" i="15"/>
  <c r="E82" i="15"/>
  <c r="B82" i="15"/>
  <c r="N56" i="15"/>
  <c r="D83" i="15"/>
  <c r="C82" i="15"/>
  <c r="J82" i="15"/>
  <c r="H51" i="15"/>
  <c r="E51" i="15"/>
  <c r="F82" i="15"/>
  <c r="L51" i="15"/>
  <c r="K51" i="15"/>
  <c r="D82" i="15"/>
  <c r="D51" i="15"/>
  <c r="C51" i="15"/>
  <c r="G82" i="15"/>
  <c r="H83" i="15"/>
  <c r="J51" i="15"/>
  <c r="F51" i="15"/>
  <c r="M51" i="15"/>
  <c r="I51" i="15"/>
  <c r="I82" i="15"/>
  <c r="C99" i="15"/>
  <c r="C30" i="15"/>
  <c r="F30" i="15"/>
  <c r="E30" i="15"/>
  <c r="L30" i="15"/>
  <c r="H30" i="15"/>
  <c r="J30" i="15"/>
  <c r="M30" i="15"/>
  <c r="K30" i="15"/>
  <c r="D30" i="15"/>
  <c r="I99" i="15"/>
  <c r="B99" i="15"/>
  <c r="G30" i="15"/>
  <c r="I30" i="15"/>
  <c r="N73" i="15"/>
  <c r="D99" i="15"/>
  <c r="G99" i="15"/>
  <c r="N67" i="15"/>
  <c r="C93" i="15"/>
  <c r="F83" i="15"/>
  <c r="J93" i="15"/>
  <c r="E83" i="15"/>
  <c r="B93" i="15"/>
  <c r="N49" i="15"/>
  <c r="B51" i="15"/>
  <c r="N57" i="15"/>
  <c r="G93" i="15"/>
  <c r="H93" i="15"/>
  <c r="D93" i="15"/>
  <c r="I93" i="15"/>
  <c r="F99" i="15"/>
  <c r="N28" i="15"/>
  <c r="B30" i="15"/>
  <c r="N82" i="15" l="1"/>
  <c r="N51" i="15"/>
  <c r="N30" i="15"/>
  <c r="N93" i="15"/>
  <c r="N83" i="15"/>
  <c r="N99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M9" i="15"/>
  <c r="L9" i="15"/>
  <c r="K9" i="15"/>
  <c r="J9" i="15"/>
  <c r="I9" i="15"/>
  <c r="H9" i="15"/>
  <c r="G9" i="15"/>
  <c r="F9" i="15"/>
  <c r="E9" i="15"/>
  <c r="D9" i="15"/>
  <c r="C9" i="15"/>
  <c r="B9" i="15"/>
  <c r="B50" i="14"/>
  <c r="B48" i="14"/>
  <c r="B47" i="14"/>
  <c r="B46" i="14"/>
  <c r="C38" i="14"/>
  <c r="C37" i="14"/>
  <c r="C36" i="14"/>
  <c r="C35" i="14"/>
  <c r="C34" i="14"/>
  <c r="C33" i="14"/>
  <c r="C32" i="14"/>
  <c r="C31" i="14"/>
  <c r="B38" i="14"/>
  <c r="D38" i="14" s="1"/>
  <c r="B37" i="14"/>
  <c r="B36" i="14"/>
  <c r="B35" i="14"/>
  <c r="B34" i="14"/>
  <c r="D34" i="14" s="1"/>
  <c r="B33" i="14"/>
  <c r="B32" i="14"/>
  <c r="B31" i="14"/>
  <c r="B10" i="14"/>
  <c r="B22" i="14"/>
  <c r="D25" i="14" s="1"/>
  <c r="C17" i="14"/>
  <c r="C16" i="14"/>
  <c r="C15" i="14"/>
  <c r="C14" i="14"/>
  <c r="C13" i="14"/>
  <c r="C12" i="14"/>
  <c r="C11" i="14"/>
  <c r="C10" i="14"/>
  <c r="B17" i="14"/>
  <c r="B16" i="14"/>
  <c r="B15" i="14"/>
  <c r="B14" i="14"/>
  <c r="B13" i="14"/>
  <c r="B12" i="14"/>
  <c r="D12" i="14" s="1"/>
  <c r="B11" i="14"/>
  <c r="D17" i="14" l="1"/>
  <c r="D35" i="14"/>
  <c r="D16" i="14"/>
  <c r="D11" i="14"/>
  <c r="D31" i="14"/>
  <c r="D33" i="14"/>
  <c r="D37" i="14"/>
  <c r="D32" i="14"/>
  <c r="D15" i="14"/>
  <c r="D14" i="14"/>
  <c r="F22" i="15"/>
  <c r="J15" i="15"/>
  <c r="G15" i="15"/>
  <c r="C22" i="15"/>
  <c r="K22" i="15"/>
  <c r="H15" i="15"/>
  <c r="D36" i="14"/>
  <c r="C30" i="14"/>
  <c r="C39" i="14" s="1"/>
  <c r="D13" i="14"/>
  <c r="B49" i="14"/>
  <c r="B51" i="14" s="1"/>
  <c r="D22" i="15"/>
  <c r="L22" i="15"/>
  <c r="M40" i="15"/>
  <c r="F40" i="15"/>
  <c r="G40" i="15"/>
  <c r="H40" i="15"/>
  <c r="E40" i="15"/>
  <c r="I15" i="15"/>
  <c r="I40" i="15"/>
  <c r="E22" i="15"/>
  <c r="M22" i="15"/>
  <c r="B40" i="15"/>
  <c r="J40" i="15"/>
  <c r="C40" i="15"/>
  <c r="K40" i="15"/>
  <c r="D40" i="15"/>
  <c r="L40" i="15"/>
  <c r="B53" i="14"/>
  <c r="B11" i="17" s="1"/>
  <c r="D11" i="17" s="1"/>
  <c r="B30" i="14"/>
  <c r="C9" i="14"/>
  <c r="C18" i="14" s="1"/>
  <c r="C19" i="14" s="1"/>
  <c r="C9" i="17" s="1"/>
  <c r="B9" i="14"/>
  <c r="B18" i="14" s="1"/>
  <c r="E15" i="15"/>
  <c r="M15" i="15"/>
  <c r="I22" i="15"/>
  <c r="F15" i="15"/>
  <c r="J22" i="15"/>
  <c r="N11" i="15"/>
  <c r="N13" i="15"/>
  <c r="N17" i="15"/>
  <c r="N21" i="15"/>
  <c r="C15" i="15"/>
  <c r="K15" i="15"/>
  <c r="G22" i="15"/>
  <c r="D15" i="15"/>
  <c r="L15" i="15"/>
  <c r="H22" i="15"/>
  <c r="N9" i="15"/>
  <c r="N12" i="15"/>
  <c r="N14" i="15"/>
  <c r="B15" i="15"/>
  <c r="N10" i="15"/>
  <c r="N20" i="15"/>
  <c r="B22" i="15"/>
  <c r="D10" i="14"/>
  <c r="M24" i="15" l="1"/>
  <c r="E24" i="15"/>
  <c r="H24" i="15"/>
  <c r="J24" i="15"/>
  <c r="L24" i="15"/>
  <c r="I16" i="15"/>
  <c r="G16" i="15"/>
  <c r="L16" i="15"/>
  <c r="F16" i="15"/>
  <c r="D24" i="15"/>
  <c r="C16" i="15"/>
  <c r="M16" i="15"/>
  <c r="J16" i="15"/>
  <c r="H16" i="15"/>
  <c r="D16" i="15"/>
  <c r="K24" i="15"/>
  <c r="G24" i="15"/>
  <c r="C24" i="15"/>
  <c r="K16" i="15"/>
  <c r="I24" i="15"/>
  <c r="E16" i="15"/>
  <c r="F24" i="15"/>
  <c r="B42" i="15"/>
  <c r="B60" i="15"/>
  <c r="N40" i="15"/>
  <c r="K42" i="15"/>
  <c r="K60" i="15"/>
  <c r="H60" i="15"/>
  <c r="H42" i="15"/>
  <c r="G60" i="15"/>
  <c r="G42" i="15"/>
  <c r="J60" i="15"/>
  <c r="J42" i="15"/>
  <c r="F60" i="15"/>
  <c r="F42" i="15"/>
  <c r="D60" i="15"/>
  <c r="D42" i="15"/>
  <c r="E60" i="15"/>
  <c r="E42" i="15"/>
  <c r="C60" i="15"/>
  <c r="C42" i="15"/>
  <c r="L60" i="15"/>
  <c r="L42" i="15"/>
  <c r="I60" i="15"/>
  <c r="I42" i="15"/>
  <c r="M60" i="15"/>
  <c r="M42" i="15"/>
  <c r="B19" i="14"/>
  <c r="B9" i="17" s="1"/>
  <c r="D9" i="17" s="1"/>
  <c r="D18" i="14"/>
  <c r="D19" i="14" s="1"/>
  <c r="B39" i="14"/>
  <c r="D30" i="14"/>
  <c r="D9" i="14"/>
  <c r="N15" i="15"/>
  <c r="N22" i="15"/>
  <c r="B24" i="15"/>
  <c r="B16" i="15"/>
  <c r="A30" i="13"/>
  <c r="C35" i="13" s="1"/>
  <c r="C37" i="13" s="1"/>
  <c r="C20" i="13"/>
  <c r="C19" i="13"/>
  <c r="C18" i="13"/>
  <c r="B20" i="13"/>
  <c r="B19" i="13"/>
  <c r="B18" i="13"/>
  <c r="B17" i="13"/>
  <c r="D17" i="13" s="1"/>
  <c r="L86" i="15" l="1"/>
  <c r="J86" i="15"/>
  <c r="D18" i="15"/>
  <c r="F86" i="15"/>
  <c r="C18" i="15"/>
  <c r="M86" i="15"/>
  <c r="L18" i="15"/>
  <c r="C86" i="15"/>
  <c r="G18" i="15"/>
  <c r="G86" i="15"/>
  <c r="I18" i="15"/>
  <c r="K18" i="15"/>
  <c r="E86" i="15"/>
  <c r="H18" i="15"/>
  <c r="I86" i="15"/>
  <c r="D86" i="15"/>
  <c r="H86" i="15"/>
  <c r="M18" i="15"/>
  <c r="N24" i="15"/>
  <c r="K86" i="15"/>
  <c r="E18" i="15"/>
  <c r="J18" i="15"/>
  <c r="F18" i="15"/>
  <c r="D20" i="13"/>
  <c r="D18" i="13"/>
  <c r="B24" i="13" s="1"/>
  <c r="D19" i="13"/>
  <c r="H43" i="15"/>
  <c r="I43" i="15"/>
  <c r="L43" i="15"/>
  <c r="K43" i="15"/>
  <c r="J43" i="15"/>
  <c r="B86" i="15"/>
  <c r="N60" i="15"/>
  <c r="D43" i="15"/>
  <c r="F43" i="15"/>
  <c r="C43" i="15"/>
  <c r="M43" i="15"/>
  <c r="E43" i="15"/>
  <c r="G43" i="15"/>
  <c r="B43" i="15"/>
  <c r="N42" i="15"/>
  <c r="D39" i="14"/>
  <c r="B18" i="15"/>
  <c r="N16" i="15"/>
  <c r="B35" i="13"/>
  <c r="B26" i="13" l="1"/>
  <c r="N86" i="15"/>
  <c r="K45" i="15"/>
  <c r="J45" i="15"/>
  <c r="L45" i="15"/>
  <c r="C45" i="15"/>
  <c r="G45" i="15"/>
  <c r="E45" i="15"/>
  <c r="I45" i="15"/>
  <c r="M88" i="15"/>
  <c r="F45" i="15"/>
  <c r="K88" i="15"/>
  <c r="M45" i="15"/>
  <c r="N18" i="15"/>
  <c r="H45" i="15"/>
  <c r="D45" i="15"/>
  <c r="L88" i="15"/>
  <c r="B25" i="13"/>
  <c r="B36" i="13" s="1"/>
  <c r="B37" i="13" s="1"/>
  <c r="J76" i="15"/>
  <c r="E74" i="15"/>
  <c r="E75" i="15" s="1"/>
  <c r="D74" i="15"/>
  <c r="M76" i="15"/>
  <c r="D76" i="15"/>
  <c r="M74" i="15"/>
  <c r="C40" i="14"/>
  <c r="K76" i="15"/>
  <c r="B74" i="15"/>
  <c r="F76" i="15"/>
  <c r="E76" i="15"/>
  <c r="L76" i="15"/>
  <c r="I76" i="15"/>
  <c r="L74" i="15"/>
  <c r="H74" i="15"/>
  <c r="C76" i="15"/>
  <c r="K74" i="15"/>
  <c r="F74" i="15"/>
  <c r="H76" i="15"/>
  <c r="B76" i="15"/>
  <c r="C74" i="15"/>
  <c r="I74" i="15"/>
  <c r="G74" i="15"/>
  <c r="G76" i="15"/>
  <c r="J74" i="15"/>
  <c r="B45" i="15"/>
  <c r="N43" i="15"/>
  <c r="K89" i="15" l="1"/>
  <c r="N45" i="15"/>
  <c r="M89" i="15"/>
  <c r="L89" i="15"/>
  <c r="H100" i="15"/>
  <c r="I75" i="15"/>
  <c r="M75" i="15"/>
  <c r="C100" i="15"/>
  <c r="I102" i="15"/>
  <c r="D102" i="15"/>
  <c r="H102" i="15"/>
  <c r="E102" i="15"/>
  <c r="D100" i="15"/>
  <c r="C41" i="14"/>
  <c r="L75" i="15"/>
  <c r="F100" i="15"/>
  <c r="F102" i="15"/>
  <c r="E100" i="15"/>
  <c r="J100" i="15"/>
  <c r="K75" i="15"/>
  <c r="B100" i="15"/>
  <c r="J102" i="15"/>
  <c r="G100" i="15"/>
  <c r="B102" i="15"/>
  <c r="G102" i="15"/>
  <c r="C102" i="15"/>
  <c r="F75" i="15"/>
  <c r="E77" i="15"/>
  <c r="B75" i="15"/>
  <c r="J75" i="15"/>
  <c r="G70" i="15"/>
  <c r="F70" i="15"/>
  <c r="G61" i="15"/>
  <c r="M70" i="15"/>
  <c r="E70" i="15"/>
  <c r="B70" i="15"/>
  <c r="L70" i="15"/>
  <c r="D70" i="15"/>
  <c r="K70" i="15"/>
  <c r="C70" i="15"/>
  <c r="I70" i="15"/>
  <c r="J70" i="15"/>
  <c r="H70" i="15"/>
  <c r="I64" i="15"/>
  <c r="D64" i="15"/>
  <c r="M64" i="15"/>
  <c r="F64" i="15"/>
  <c r="G64" i="15"/>
  <c r="L61" i="15"/>
  <c r="H68" i="15"/>
  <c r="J64" i="15"/>
  <c r="C68" i="15"/>
  <c r="I61" i="15"/>
  <c r="D61" i="15"/>
  <c r="L64" i="15"/>
  <c r="E68" i="15"/>
  <c r="F68" i="15"/>
  <c r="G68" i="15"/>
  <c r="D68" i="15"/>
  <c r="M68" i="15"/>
  <c r="M61" i="15"/>
  <c r="E61" i="15"/>
  <c r="J68" i="15"/>
  <c r="C64" i="15"/>
  <c r="B61" i="15"/>
  <c r="K68" i="15"/>
  <c r="B68" i="15"/>
  <c r="L68" i="15"/>
  <c r="I68" i="15"/>
  <c r="K64" i="15"/>
  <c r="C61" i="15"/>
  <c r="H61" i="15"/>
  <c r="H64" i="15"/>
  <c r="B64" i="15"/>
  <c r="F61" i="15"/>
  <c r="E64" i="15"/>
  <c r="K61" i="15"/>
  <c r="J61" i="15"/>
  <c r="B40" i="14"/>
  <c r="B41" i="14" s="1"/>
  <c r="B10" i="17" s="1"/>
  <c r="B13" i="17" s="1"/>
  <c r="K62" i="15"/>
  <c r="G62" i="15"/>
  <c r="L62" i="15"/>
  <c r="F62" i="15"/>
  <c r="H62" i="15"/>
  <c r="J62" i="15"/>
  <c r="C62" i="15"/>
  <c r="B62" i="15"/>
  <c r="M62" i="15"/>
  <c r="I62" i="15"/>
  <c r="D62" i="15"/>
  <c r="E62" i="15"/>
  <c r="C75" i="15"/>
  <c r="D75" i="15"/>
  <c r="N74" i="15"/>
  <c r="H75" i="15"/>
  <c r="N76" i="15"/>
  <c r="I100" i="15"/>
  <c r="G75" i="15"/>
  <c r="J87" i="15" l="1"/>
  <c r="D96" i="15"/>
  <c r="E87" i="15"/>
  <c r="E90" i="15"/>
  <c r="F87" i="15"/>
  <c r="E96" i="15"/>
  <c r="L69" i="15"/>
  <c r="D90" i="15"/>
  <c r="J90" i="15"/>
  <c r="I96" i="15"/>
  <c r="G87" i="15"/>
  <c r="I90" i="15"/>
  <c r="K69" i="15"/>
  <c r="J96" i="15"/>
  <c r="H87" i="15"/>
  <c r="C90" i="15"/>
  <c r="G90" i="15"/>
  <c r="C96" i="15"/>
  <c r="F96" i="15"/>
  <c r="D87" i="15"/>
  <c r="I87" i="15"/>
  <c r="M69" i="15"/>
  <c r="M71" i="15" s="1"/>
  <c r="H96" i="15"/>
  <c r="H90" i="15"/>
  <c r="C87" i="15"/>
  <c r="F90" i="15"/>
  <c r="G96" i="15"/>
  <c r="L91" i="15"/>
  <c r="B101" i="15"/>
  <c r="B103" i="15" s="1"/>
  <c r="K91" i="15"/>
  <c r="M91" i="15"/>
  <c r="F101" i="15"/>
  <c r="H77" i="15"/>
  <c r="F77" i="15"/>
  <c r="J101" i="15"/>
  <c r="M77" i="15"/>
  <c r="N102" i="15"/>
  <c r="L77" i="15"/>
  <c r="B77" i="15"/>
  <c r="G101" i="15"/>
  <c r="E101" i="15"/>
  <c r="C10" i="17"/>
  <c r="C13" i="17" s="1"/>
  <c r="I77" i="15"/>
  <c r="D77" i="15"/>
  <c r="J77" i="15"/>
  <c r="C101" i="15"/>
  <c r="G77" i="15"/>
  <c r="I101" i="15"/>
  <c r="K77" i="15"/>
  <c r="D101" i="15"/>
  <c r="H101" i="15"/>
  <c r="N75" i="15"/>
  <c r="C77" i="15"/>
  <c r="K71" i="15"/>
  <c r="D41" i="14"/>
  <c r="C94" i="15"/>
  <c r="C69" i="15"/>
  <c r="D94" i="15"/>
  <c r="D69" i="15"/>
  <c r="B90" i="15"/>
  <c r="N64" i="15"/>
  <c r="E58" i="15"/>
  <c r="E63" i="15"/>
  <c r="G94" i="15"/>
  <c r="G69" i="15"/>
  <c r="I58" i="15"/>
  <c r="I63" i="15"/>
  <c r="B87" i="15"/>
  <c r="N61" i="15"/>
  <c r="C58" i="15"/>
  <c r="C63" i="15"/>
  <c r="I94" i="15"/>
  <c r="I69" i="15"/>
  <c r="B96" i="15"/>
  <c r="N70" i="15"/>
  <c r="F58" i="15"/>
  <c r="F63" i="15"/>
  <c r="B94" i="15"/>
  <c r="N68" i="15"/>
  <c r="B69" i="15"/>
  <c r="D58" i="15"/>
  <c r="D63" i="15"/>
  <c r="G58" i="15"/>
  <c r="G63" i="15"/>
  <c r="F94" i="15"/>
  <c r="F69" i="15"/>
  <c r="M58" i="15"/>
  <c r="M63" i="15"/>
  <c r="K63" i="15"/>
  <c r="K58" i="15"/>
  <c r="E94" i="15"/>
  <c r="E69" i="15"/>
  <c r="J63" i="15"/>
  <c r="J58" i="15"/>
  <c r="H58" i="15"/>
  <c r="H63" i="15"/>
  <c r="L63" i="15"/>
  <c r="L58" i="15"/>
  <c r="H94" i="15"/>
  <c r="H69" i="15"/>
  <c r="B58" i="15"/>
  <c r="B63" i="15"/>
  <c r="N62" i="15"/>
  <c r="J94" i="15"/>
  <c r="J69" i="15"/>
  <c r="N100" i="15"/>
  <c r="F71" i="15" l="1"/>
  <c r="F95" i="15"/>
  <c r="N87" i="15"/>
  <c r="H95" i="15"/>
  <c r="N90" i="15"/>
  <c r="N96" i="15"/>
  <c r="J71" i="15"/>
  <c r="E95" i="15"/>
  <c r="L71" i="15"/>
  <c r="D95" i="15"/>
  <c r="J95" i="15"/>
  <c r="I71" i="15"/>
  <c r="G71" i="15"/>
  <c r="C71" i="15"/>
  <c r="H71" i="15"/>
  <c r="E71" i="15"/>
  <c r="D71" i="15"/>
  <c r="I95" i="15"/>
  <c r="G95" i="15"/>
  <c r="C95" i="15"/>
  <c r="K59" i="15"/>
  <c r="L65" i="15"/>
  <c r="G65" i="15"/>
  <c r="D65" i="15"/>
  <c r="H65" i="15"/>
  <c r="M59" i="15"/>
  <c r="L59" i="15"/>
  <c r="I65" i="15"/>
  <c r="K65" i="15"/>
  <c r="M65" i="15"/>
  <c r="C65" i="15"/>
  <c r="E65" i="15"/>
  <c r="J65" i="15"/>
  <c r="F65" i="15"/>
  <c r="F103" i="15"/>
  <c r="I103" i="15"/>
  <c r="G103" i="15"/>
  <c r="N77" i="15"/>
  <c r="J103" i="15"/>
  <c r="H103" i="15"/>
  <c r="C103" i="15"/>
  <c r="N101" i="15"/>
  <c r="D103" i="15"/>
  <c r="D10" i="17"/>
  <c r="E103" i="15"/>
  <c r="J84" i="15"/>
  <c r="J59" i="15"/>
  <c r="F84" i="15"/>
  <c r="F59" i="15"/>
  <c r="N63" i="15"/>
  <c r="B65" i="15"/>
  <c r="G59" i="15"/>
  <c r="G84" i="15"/>
  <c r="I84" i="15"/>
  <c r="I59" i="15"/>
  <c r="N94" i="15"/>
  <c r="B95" i="15"/>
  <c r="C59" i="15"/>
  <c r="C84" i="15"/>
  <c r="B71" i="15"/>
  <c r="N69" i="15"/>
  <c r="N58" i="15"/>
  <c r="B59" i="15"/>
  <c r="B84" i="15"/>
  <c r="E59" i="15"/>
  <c r="E84" i="15"/>
  <c r="D84" i="15"/>
  <c r="D59" i="15"/>
  <c r="H59" i="15"/>
  <c r="H84" i="15"/>
  <c r="N71" i="15" l="1"/>
  <c r="J97" i="15"/>
  <c r="E97" i="15"/>
  <c r="F97" i="15"/>
  <c r="I97" i="15"/>
  <c r="D97" i="15"/>
  <c r="H97" i="15"/>
  <c r="C97" i="15"/>
  <c r="G97" i="15"/>
  <c r="G85" i="15"/>
  <c r="J85" i="15"/>
  <c r="C85" i="15"/>
  <c r="E85" i="15"/>
  <c r="D85" i="15"/>
  <c r="N65" i="15"/>
  <c r="F85" i="15"/>
  <c r="I85" i="15"/>
  <c r="H85" i="15"/>
  <c r="D13" i="17"/>
  <c r="N103" i="15"/>
  <c r="N84" i="15"/>
  <c r="B97" i="15"/>
  <c r="N95" i="15"/>
  <c r="B85" i="15"/>
  <c r="N59" i="15"/>
  <c r="N97" i="15" l="1"/>
  <c r="G88" i="15"/>
  <c r="G89" i="15" s="1"/>
  <c r="F88" i="15"/>
  <c r="F89" i="15" s="1"/>
  <c r="E88" i="15"/>
  <c r="E89" i="15" s="1"/>
  <c r="D88" i="15"/>
  <c r="N85" i="15"/>
  <c r="J88" i="15"/>
  <c r="I88" i="15"/>
  <c r="H88" i="15"/>
  <c r="C88" i="15"/>
  <c r="B18" i="17"/>
  <c r="B88" i="15"/>
  <c r="D89" i="15" l="1"/>
  <c r="D91" i="15" s="1"/>
  <c r="F91" i="15"/>
  <c r="N88" i="15"/>
  <c r="E91" i="15"/>
  <c r="C89" i="15"/>
  <c r="H89" i="15"/>
  <c r="I89" i="15"/>
  <c r="J89" i="15"/>
  <c r="G91" i="15"/>
  <c r="B89" i="15"/>
  <c r="J91" i="15" l="1"/>
  <c r="C91" i="15"/>
  <c r="I91" i="15"/>
  <c r="H91" i="15"/>
  <c r="B91" i="15"/>
  <c r="N89" i="15"/>
  <c r="N91" i="15" l="1"/>
  <c r="B17" i="17" l="1"/>
  <c r="B19" i="17" l="1"/>
  <c r="B29" i="17" l="1"/>
</calcChain>
</file>

<file path=xl/sharedStrings.xml><?xml version="1.0" encoding="utf-8"?>
<sst xmlns="http://schemas.openxmlformats.org/spreadsheetml/2006/main" count="682" uniqueCount="192">
  <si>
    <t>Entity Name</t>
  </si>
  <si>
    <t>ABN</t>
  </si>
  <si>
    <t>Reporting End Date</t>
  </si>
  <si>
    <t>Insurance Risk Charge</t>
  </si>
  <si>
    <t>HRS 115.0 Table 1</t>
  </si>
  <si>
    <t>Institution Name</t>
  </si>
  <si>
    <t>Australian Business Number</t>
  </si>
  <si>
    <t>Reporting Period</t>
  </si>
  <si>
    <t>Table 1: Insurance Risk Charge - Health-Related Insurance Business Accrued Premium</t>
  </si>
  <si>
    <t>Private Health Insurer Fund Type</t>
  </si>
  <si>
    <t>Private Health Insurer Fund Name</t>
  </si>
  <si>
    <t>Health-Related Insurance Business Accrued Premium Amount</t>
  </si>
  <si>
    <t>(1)</t>
  </si>
  <si>
    <t>(2)</t>
  </si>
  <si>
    <t>(3)</t>
  </si>
  <si>
    <t>HRS 115.0 Table 2</t>
  </si>
  <si>
    <t>Table 2: Insurance Risk Charge - Health Insurance Business Membership</t>
  </si>
  <si>
    <t>Health Insurance Business Membership Reporting Period</t>
  </si>
  <si>
    <t>Single Equivalent Units (Fund) Count</t>
  </si>
  <si>
    <t>Single Equivalent Units (Transferor Funds) Count</t>
  </si>
  <si>
    <t>(4)</t>
  </si>
  <si>
    <t>HRS 115.0 Table 3</t>
  </si>
  <si>
    <t>Table 3: Insurance Liability Risk Charge - Outstanding Claims Liabilities</t>
  </si>
  <si>
    <t>Private Health Insurer Business Type</t>
  </si>
  <si>
    <t>Claims Component - OCL Amount</t>
  </si>
  <si>
    <t>Claims Handling Expenses - OCL Amount</t>
  </si>
  <si>
    <t>Risk Equalisation Component - OCL Amount</t>
  </si>
  <si>
    <t>Settled But Not Paid Claims - OCL Amount</t>
  </si>
  <si>
    <t>Reinsurance Recoverables - OCL Amount</t>
  </si>
  <si>
    <t>Non-Reinsurance Recoveries - OCL Amount</t>
  </si>
  <si>
    <t>Discount on Outstanding Claims Liability Amount</t>
  </si>
  <si>
    <t>Risk Margin At 75th POA - OCL Amount</t>
  </si>
  <si>
    <t>(5)</t>
  </si>
  <si>
    <t>(6)</t>
  </si>
  <si>
    <t>(7)</t>
  </si>
  <si>
    <t>(8)</t>
  </si>
  <si>
    <t>(9)</t>
  </si>
  <si>
    <t>(10)</t>
  </si>
  <si>
    <t>(11)</t>
  </si>
  <si>
    <t>HRS 115.0 Table 4</t>
  </si>
  <si>
    <t>Table 4: Insurance Liability Risk Charge - Premiums Liabilities</t>
  </si>
  <si>
    <t>Claims Component - PL Amount</t>
  </si>
  <si>
    <t>Claims Handling Expenses - PL Amount</t>
  </si>
  <si>
    <t>Policy Administration Expenses - PL Amount</t>
  </si>
  <si>
    <t>Risk Equalisation Component - PL Amount</t>
  </si>
  <si>
    <t>Expected Reinsurance Recoveries - PL Amount</t>
  </si>
  <si>
    <t>Non-reinsurance Recoveries - PL Amount</t>
  </si>
  <si>
    <t>Discount on Premiums Liabilities Amount</t>
  </si>
  <si>
    <t>Risk Margin At 75th POA - PL Amount</t>
  </si>
  <si>
    <t>HRS 115.0 Table 5</t>
  </si>
  <si>
    <t>Table 5: Insurance Liability Risk Charge - Risk Equalisation Transfers</t>
  </si>
  <si>
    <t>Unbilled Calculated Deficit Amount</t>
  </si>
  <si>
    <t>Unbilled Gross Deficit Amount</t>
  </si>
  <si>
    <t>Billed Risk Equalisation Special Account Liability Amount</t>
  </si>
  <si>
    <t>Risk Margin At 75th POA – Risk Equalisation Transfers Amount</t>
  </si>
  <si>
    <t>HRS 115.0 Table 6</t>
  </si>
  <si>
    <t>Table 6: Insurance Liability Risk Charge - Other Insurance Liabilities</t>
  </si>
  <si>
    <t>Individual Other Insurance Liability Description</t>
  </si>
  <si>
    <t>Individual Other Insurance Liability At 75th POA Amount</t>
  </si>
  <si>
    <t>Individual Other Insurance Liability At 99.5th POA Amount</t>
  </si>
  <si>
    <t>HRS 115.0 Table 7</t>
  </si>
  <si>
    <t>Table 7: Future Exposure Risk Charge - Central Estimate</t>
  </si>
  <si>
    <t>Class Of Business</t>
  </si>
  <si>
    <t>Future Exposure Risk Charge Period</t>
  </si>
  <si>
    <t>Single Equivalent Units (CE) Count</t>
  </si>
  <si>
    <t>Accrued Premium (CE) Amount</t>
  </si>
  <si>
    <t>Claims Incurred (CE) Amount</t>
  </si>
  <si>
    <t>Gross Deficit (CE) Amount</t>
  </si>
  <si>
    <t>Calculated Deficit (CE) Amount</t>
  </si>
  <si>
    <t>State Levies (CE) Amount</t>
  </si>
  <si>
    <t>Management Expenses (CE) Amount</t>
  </si>
  <si>
    <t>HRS 115.0 Table 8</t>
  </si>
  <si>
    <t>Table 8: Future Exposure Risk Charge - Adverse Event Stress</t>
  </si>
  <si>
    <t>Single Equivalent Units (AES) Count</t>
  </si>
  <si>
    <t>Accrued Premium (AES) Amount</t>
  </si>
  <si>
    <t>Claims Incurred (AES) Amount</t>
  </si>
  <si>
    <t>Gross Deficit (AES) Amount</t>
  </si>
  <si>
    <t>State Levies (AES) Amount</t>
  </si>
  <si>
    <t>Management Expenses (AES) Amount</t>
  </si>
  <si>
    <t>HRS 115.0 Table 9</t>
  </si>
  <si>
    <t>Table 9: Future Exposure Risk Charge - Adverse Event Stress and Prescribed Benefit Stress including Management Actions</t>
  </si>
  <si>
    <t>Single Equivalent Units (MA) Count</t>
  </si>
  <si>
    <t>Accrued Premium (MA) Amount</t>
  </si>
  <si>
    <t>Claims Incurred (MA) Amount</t>
  </si>
  <si>
    <t>Gross Deficit (MA) Amount</t>
  </si>
  <si>
    <t>State Levies (MA) Amount</t>
  </si>
  <si>
    <t>Management Expenses (MA) Amount</t>
  </si>
  <si>
    <t>HRS 115.0 Table 10</t>
  </si>
  <si>
    <t>Table 10: Future Exposure Risk Charge - Adjustments</t>
  </si>
  <si>
    <t>Insurance Profits Forecast After Management Actions Amount</t>
  </si>
  <si>
    <t>Discount on Future Exposure Risk Charge Amount</t>
  </si>
  <si>
    <t>HRS 115.0 Table 11</t>
  </si>
  <si>
    <t>Table 11: Deferred Claims Liability Risk Charge</t>
  </si>
  <si>
    <t>DCL at 75th POA Amount</t>
  </si>
  <si>
    <t>DCL at 99.5th POA Amount</t>
  </si>
  <si>
    <t>DCL Aggregation Benefit</t>
  </si>
  <si>
    <t>Private Health Insurer Fund Type:</t>
  </si>
  <si>
    <t>Stress parameters</t>
  </si>
  <si>
    <t>HIB</t>
  </si>
  <si>
    <t>HRIB</t>
  </si>
  <si>
    <t>Constant</t>
  </si>
  <si>
    <t>Multiplier</t>
  </si>
  <si>
    <t>Growth parameter</t>
  </si>
  <si>
    <t>Growth low range</t>
  </si>
  <si>
    <t>Max additional uncertainty stress</t>
  </si>
  <si>
    <t>Total</t>
  </si>
  <si>
    <t>Growth</t>
  </si>
  <si>
    <t>Growth t</t>
  </si>
  <si>
    <t>Growth t-1</t>
  </si>
  <si>
    <t>Growth t-2</t>
  </si>
  <si>
    <t>Size stress</t>
  </si>
  <si>
    <t>Additional uncertainty stress</t>
  </si>
  <si>
    <t>Stress (%)</t>
  </si>
  <si>
    <t>Items</t>
  </si>
  <si>
    <t>Health insurance business</t>
  </si>
  <si>
    <t>Health-related insurance business</t>
  </si>
  <si>
    <t>Table 3: Outstanding Claims Liabilities</t>
  </si>
  <si>
    <t>Central estimate of OCL</t>
  </si>
  <si>
    <t>OCL at 75th POA</t>
  </si>
  <si>
    <t>OCL Risk Charge</t>
  </si>
  <si>
    <t>Size margin workings</t>
  </si>
  <si>
    <t>Size margin factor 1</t>
  </si>
  <si>
    <t>Size margin factor 2</t>
  </si>
  <si>
    <t>Size Margin</t>
  </si>
  <si>
    <t>Table 4: Premiums Liabilities</t>
  </si>
  <si>
    <t>Central estimate of PL</t>
  </si>
  <si>
    <t>PL at 75th POA</t>
  </si>
  <si>
    <t>Stress %</t>
  </si>
  <si>
    <t>PL Risk Charge</t>
  </si>
  <si>
    <t>Table 5: Risk Equalisation Transfers</t>
  </si>
  <si>
    <t>RE liability / (asset)</t>
  </si>
  <si>
    <t>Total RE liability / (asset) at 75th POA</t>
  </si>
  <si>
    <t>Factor (%)</t>
  </si>
  <si>
    <t xml:space="preserve">RE Risk Charge </t>
  </si>
  <si>
    <t>Table 6: Other Insurance Liabilities</t>
  </si>
  <si>
    <t>Description</t>
  </si>
  <si>
    <t>Other insurance liabilities charge</t>
  </si>
  <si>
    <t>DCL Risk Charge</t>
  </si>
  <si>
    <t>Insurance Liability Risk Charge</t>
  </si>
  <si>
    <t>Outstanding Claims Liabilities Risk Charge</t>
  </si>
  <si>
    <t>Premiums Liabilities Risk Charge</t>
  </si>
  <si>
    <t>Risk Equalisation Risk Charge</t>
  </si>
  <si>
    <t>Other Insurance Liabilities Risk Charge</t>
  </si>
  <si>
    <t>Future Exposure Risk Charge</t>
  </si>
  <si>
    <t>Deferred Claims Liability Risk Charge</t>
  </si>
  <si>
    <t>Insurance Risk Charge Total</t>
  </si>
  <si>
    <t>Benefits Incurred (CE) Amount</t>
  </si>
  <si>
    <t>Gross Margin (CE) Amount</t>
  </si>
  <si>
    <t>Net Margin (CE) Amount</t>
  </si>
  <si>
    <t>Table 8: Adverse Event Stress</t>
  </si>
  <si>
    <t>Calculated Deficit (AES) Amount</t>
  </si>
  <si>
    <t>Benefits Incurred (AES) Amount</t>
  </si>
  <si>
    <t>Gross Margin (AES) Amount</t>
  </si>
  <si>
    <t>Net Margin (AES) Amount</t>
  </si>
  <si>
    <t>Claims Incurred (pre-MA) Amount</t>
  </si>
  <si>
    <t>Gross Deficit (pre-MA) Amount</t>
  </si>
  <si>
    <t>State Levies (pre-MA) Amount</t>
  </si>
  <si>
    <t>Benefits Incurred (pre-MA) Amount</t>
  </si>
  <si>
    <t>Gross Margin (pre-MA) Amount</t>
  </si>
  <si>
    <t>Management Expenses (pre-MA) Amount</t>
  </si>
  <si>
    <t>Net Margin (pre-MA) Amount</t>
  </si>
  <si>
    <t>Calculated Deficit (MA) Amount</t>
  </si>
  <si>
    <t>Benefits incurred (MA) Amount</t>
  </si>
  <si>
    <t>Gross Margin (MA) Amount</t>
  </si>
  <si>
    <t>Net Margin (MA) Amount</t>
  </si>
  <si>
    <t>AsAtTheCurrentReportingDate</t>
  </si>
  <si>
    <t>OneYearPriorToTheReportingDate</t>
  </si>
  <si>
    <t>TwoYearsPriorToTheReportingDate</t>
  </si>
  <si>
    <t>ThreeYearsPriorToTheReportingDate</t>
  </si>
  <si>
    <t>HealthInsuranceBusiness</t>
  </si>
  <si>
    <t>HealthRelatedInsuranceBusiness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</si>
  <si>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</si>
  <si>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</si>
  <si>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</si>
  <si>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</si>
  <si>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</si>
  <si>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</si>
  <si>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</si>
  <si>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</si>
  <si>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</si>
  <si>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</si>
  <si>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</si>
  <si>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</si>
  <si>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HospitalTreatment</t>
  </si>
  <si>
    <t>GeneralTreatment</t>
  </si>
  <si>
    <t>HealthBenefitsFund</t>
  </si>
  <si>
    <t>Table 7: Central Estimate Forecasts</t>
  </si>
  <si>
    <t>Adverse Event Stress And Prescribed Benefit Stress Before Management Actions</t>
  </si>
  <si>
    <t>Prescribed Benefit Stress Calculation</t>
  </si>
  <si>
    <t>Prescribed Benefit Stress Factors</t>
  </si>
  <si>
    <t>Table 9: Adverse Event Stress And Prescribed Benefit Stress Including Management Actions</t>
  </si>
  <si>
    <t>GeneralFund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</si>
</sst>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%"/>
    <numFmt numFmtId="165" formatCode="#,##0.000;[Red]\-#,##0.000"/>
  </numFmts>
  <fonts count="14" x14ac:knownFonts="1">
    <font>
      <sz val="11"/>
      <name val="Calibri"/>
    </font>
    <font>
      <sz val="9"/>
      <color rgb="FF303030"/>
      <name val="Arial"/>
      <family val="2"/>
    </font>
    <font>
      <b/>
      <sz val="9"/>
      <color rgb="FF303030"/>
      <name val="Arial"/>
      <family val="2"/>
    </font>
    <font>
      <b/>
      <sz val="11"/>
      <color rgb="FF404040"/>
      <name val="Arial"/>
      <family val="2"/>
    </font>
    <font>
      <sz val="9"/>
      <color rgb="FF475E7E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rgb="FF303030"/>
      <name val="Arial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AFAFA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 tint="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left"/>
    </xf>
    <xf numFmtId="0" fontId="5" fillId="0" borderId="0" xfId="0" applyFont="1"/>
    <xf numFmtId="0" fontId="7" fillId="4" borderId="0" xfId="0" applyFont="1" applyFill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/>
    </xf>
    <xf numFmtId="0" fontId="8" fillId="0" borderId="0" xfId="0" applyFont="1"/>
    <xf numFmtId="0" fontId="5" fillId="7" borderId="2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 vertical="center" wrapText="1"/>
    </xf>
    <xf numFmtId="164" fontId="10" fillId="9" borderId="2" xfId="2" applyNumberFormat="1" applyFont="1" applyFill="1" applyBorder="1" applyProtection="1"/>
    <xf numFmtId="38" fontId="10" fillId="0" borderId="2" xfId="1" applyNumberFormat="1" applyFont="1" applyFill="1" applyBorder="1" applyProtection="1"/>
    <xf numFmtId="38" fontId="10" fillId="9" borderId="2" xfId="2" applyNumberFormat="1" applyFont="1" applyFill="1" applyBorder="1" applyProtection="1"/>
    <xf numFmtId="0" fontId="5" fillId="8" borderId="2" xfId="0" applyFont="1" applyFill="1" applyBorder="1" applyAlignment="1">
      <alignment horizontal="left"/>
    </xf>
    <xf numFmtId="165" fontId="10" fillId="9" borderId="2" xfId="2" applyNumberFormat="1" applyFont="1" applyFill="1" applyBorder="1" applyProtection="1"/>
    <xf numFmtId="9" fontId="10" fillId="9" borderId="2" xfId="2" applyFont="1" applyFill="1" applyBorder="1" applyProtection="1"/>
    <xf numFmtId="0" fontId="5" fillId="7" borderId="2" xfId="0" applyFont="1" applyFill="1" applyBorder="1" applyAlignment="1">
      <alignment horizontal="left" indent="1"/>
    </xf>
    <xf numFmtId="0" fontId="9" fillId="6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1" fillId="5" borderId="3" xfId="0" applyFont="1" applyFill="1" applyBorder="1" applyAlignment="1">
      <alignment vertical="center"/>
    </xf>
    <xf numFmtId="14" fontId="1" fillId="3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0" xfId="0" applyFont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m/committees/AASB17SG/PublicDocuments/AASB%2017%20Actuarial%20forms%20APRA%20Connect/Playbacks/Copy%20of%20HRS%20115.0%20-%20Insurance%20Risk%20Charg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y Details"/>
      <sheetName val="Workbook Instructions"/>
      <sheetName val="Data Collection &gt;&gt;&gt;"/>
      <sheetName val="HRS 115.0 Table 1"/>
      <sheetName val="HRS 115.0 Table 2"/>
      <sheetName val="HRS 115.0 Table 3"/>
      <sheetName val="HRS 115.0 Table 4"/>
      <sheetName val="HRS 115.0 Table 5"/>
      <sheetName val="HRS 115.0 Table 6"/>
      <sheetName val="HRS 115.0 Table 7"/>
      <sheetName val="HRS 115.0 Table 8"/>
      <sheetName val="HRS 115.0 Table 9"/>
      <sheetName val="Data Validation &gt;&gt;&gt;"/>
      <sheetName val="HRS 115.0 Table 1 - Validation"/>
      <sheetName val="HRS 115.0 Table 2 - Validation"/>
      <sheetName val="HRS 115.0 Table 3 - Validation"/>
      <sheetName val="HRS 115.0 Table 4 - Validation"/>
      <sheetName val="HRS 115.0 Table 5 - Validation"/>
      <sheetName val="HRS 115.0 Table 6 - Validation"/>
      <sheetName val="HRS 115.0 Table 7 - Validation"/>
      <sheetName val="HRS 115.0 Table 8 - Validation"/>
      <sheetName val="HRS 115.0 Table 9 - Validation"/>
      <sheetName val="Data Playback &gt;&gt;&gt;"/>
      <sheetName val="Playback - Prescribed Benefit"/>
      <sheetName val="Playback - ILRC"/>
      <sheetName val="Playback - FER"/>
      <sheetName val="Playback - DCL"/>
      <sheetName val="Playback - Total"/>
      <sheetName val="ABN Weigh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2">
          <cell r="D32">
            <v>61.2</v>
          </cell>
        </row>
        <row r="54">
          <cell r="D54">
            <v>329.42913242216321</v>
          </cell>
        </row>
        <row r="67">
          <cell r="B67">
            <v>16.8</v>
          </cell>
        </row>
        <row r="75">
          <cell r="F75">
            <v>0</v>
          </cell>
        </row>
      </sheetData>
      <sheetData sheetId="25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zoomScale="70" zoomScaleNormal="70" workbookViewId="0">
      <selection activeCell="B1" sqref="B1:B5"/>
    </sheetView>
  </sheetViews>
  <sheetFormatPr defaultRowHeight="14.25" x14ac:dyDescent="0.45"/>
  <cols>
    <col min="1" max="1" width="22" customWidth="1"/>
    <col min="2" max="2" width="15" customWidth="1"/>
  </cols>
  <sheetData>
    <row r="1" spans="1:2" x14ac:dyDescent="0.45">
      <c r="A1" s="3" t="s">
        <v>0</v>
      </c>
      <c r="B1" s="4"/>
    </row>
    <row r="2" spans="1:2" x14ac:dyDescent="0.45">
      <c r="A2" s="3" t="s">
        <v>1</v>
      </c>
      <c r="B2" s="5"/>
    </row>
    <row r="3" spans="1:2" x14ac:dyDescent="0.45">
      <c r="A3" s="3" t="s">
        <v>2</v>
      </c>
      <c r="B3" s="36"/>
    </row>
    <row r="4" spans="1:2" x14ac:dyDescent="0.45">
      <c r="A4" s="1"/>
      <c r="B4" s="1"/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5"/>
  <sheetViews>
    <sheetView zoomScale="70" zoomScaleNormal="70" workbookViewId="0">
      <selection activeCell="B16" sqref="B16"/>
    </sheetView>
  </sheetViews>
  <sheetFormatPr defaultRowHeight="14.25" x14ac:dyDescent="0.45"/>
  <cols>
    <col min="1" max="1" width="29.1328125" customWidth="1"/>
    <col min="2" max="2" width="36.3984375" customWidth="1"/>
    <col min="3" max="3" width="28.265625" customWidth="1"/>
    <col min="4" max="10" width="18.59765625" customWidth="1"/>
  </cols>
  <sheetData>
    <row r="1" spans="1:13" x14ac:dyDescent="0.45">
      <c r="A1" s="41" t="s">
        <v>3</v>
      </c>
      <c r="B1" s="41" t="s">
        <v>3</v>
      </c>
      <c r="C1" s="1"/>
      <c r="D1" s="1"/>
      <c r="E1" s="1"/>
      <c r="F1" s="1"/>
      <c r="G1" s="1"/>
      <c r="H1" s="1"/>
      <c r="I1" s="43" t="s">
        <v>79</v>
      </c>
      <c r="J1" s="43" t="s">
        <v>79</v>
      </c>
      <c r="K1" s="1"/>
    </row>
    <row r="2" spans="1:13" x14ac:dyDescent="0.45">
      <c r="A2" s="7" t="s">
        <v>5</v>
      </c>
      <c r="B2" s="7"/>
      <c r="C2" s="1"/>
      <c r="D2" s="1"/>
      <c r="E2" s="1"/>
      <c r="F2" s="1"/>
      <c r="G2" s="1"/>
      <c r="H2" s="1"/>
      <c r="I2" s="1"/>
      <c r="J2" s="1"/>
      <c r="K2" s="1"/>
    </row>
    <row r="3" spans="1:13" x14ac:dyDescent="0.45">
      <c r="A3" s="7" t="s">
        <v>6</v>
      </c>
      <c r="B3" s="7"/>
      <c r="C3" s="1"/>
      <c r="D3" s="1"/>
      <c r="E3" s="1"/>
      <c r="F3" s="1"/>
      <c r="G3" s="1"/>
      <c r="H3" s="1"/>
      <c r="I3" s="1"/>
      <c r="J3" s="1"/>
      <c r="K3" s="1"/>
    </row>
    <row r="4" spans="1:13" x14ac:dyDescent="0.45">
      <c r="A4" s="7" t="s">
        <v>7</v>
      </c>
      <c r="B4" s="7"/>
      <c r="C4" s="1"/>
      <c r="D4" s="1"/>
      <c r="E4" s="1"/>
      <c r="F4" s="1"/>
      <c r="G4" s="1"/>
      <c r="H4" s="1"/>
      <c r="I4" s="1"/>
      <c r="J4" s="1"/>
      <c r="K4" s="1"/>
    </row>
    <row r="5" spans="1:13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x14ac:dyDescent="0.45">
      <c r="A6" s="42" t="s">
        <v>80</v>
      </c>
      <c r="B6" s="42" t="s">
        <v>80</v>
      </c>
      <c r="C6" s="42" t="s">
        <v>80</v>
      </c>
      <c r="D6" s="42" t="s">
        <v>80</v>
      </c>
      <c r="E6" s="42" t="s">
        <v>80</v>
      </c>
      <c r="F6" s="42" t="s">
        <v>80</v>
      </c>
      <c r="G6" s="42" t="s">
        <v>80</v>
      </c>
      <c r="H6" s="42" t="s">
        <v>80</v>
      </c>
      <c r="I6" s="42" t="s">
        <v>80</v>
      </c>
      <c r="J6" s="42" t="s">
        <v>80</v>
      </c>
      <c r="K6" s="1"/>
    </row>
    <row r="7" spans="1:13" x14ac:dyDescent="0.45">
      <c r="A7" s="8"/>
      <c r="B7" s="8"/>
      <c r="C7" s="8"/>
      <c r="D7" s="8"/>
      <c r="E7" s="8"/>
      <c r="F7" s="8"/>
      <c r="G7" s="8"/>
      <c r="H7" s="8"/>
      <c r="I7" s="8"/>
      <c r="J7" s="8"/>
      <c r="K7" s="1"/>
    </row>
    <row r="8" spans="1:13" ht="33.75" customHeight="1" x14ac:dyDescent="0.45">
      <c r="A8" s="9" t="s">
        <v>9</v>
      </c>
      <c r="B8" s="9" t="s">
        <v>10</v>
      </c>
      <c r="C8" s="9" t="s">
        <v>62</v>
      </c>
      <c r="D8" s="9" t="s">
        <v>63</v>
      </c>
      <c r="E8" s="9" t="s">
        <v>81</v>
      </c>
      <c r="F8" s="9" t="s">
        <v>82</v>
      </c>
      <c r="G8" s="9" t="s">
        <v>83</v>
      </c>
      <c r="H8" s="9" t="s">
        <v>84</v>
      </c>
      <c r="I8" s="9" t="s">
        <v>85</v>
      </c>
      <c r="J8" s="9" t="s">
        <v>86</v>
      </c>
      <c r="K8" s="1"/>
    </row>
    <row r="9" spans="1:13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9" t="s">
        <v>34</v>
      </c>
      <c r="H9" s="9" t="s">
        <v>35</v>
      </c>
      <c r="I9" s="9" t="s">
        <v>36</v>
      </c>
      <c r="J9" s="9" t="s">
        <v>37</v>
      </c>
      <c r="K9" s="1"/>
    </row>
    <row r="10" spans="1:13" x14ac:dyDescent="0.45">
      <c r="A10" s="32"/>
      <c r="B10" s="32"/>
      <c r="C10" s="39"/>
      <c r="D10" s="39"/>
      <c r="E10" s="32"/>
      <c r="F10" s="32"/>
      <c r="G10" s="32"/>
      <c r="H10" s="32"/>
      <c r="I10" s="32"/>
      <c r="J10" s="32"/>
      <c r="K10" s="32"/>
      <c r="L10" s="39"/>
      <c r="M10" s="39"/>
    </row>
    <row r="11" spans="1:13" x14ac:dyDescent="0.45">
      <c r="A11" s="32"/>
      <c r="B11" s="32"/>
      <c r="C11" s="39"/>
      <c r="D11" s="39"/>
      <c r="E11" s="32"/>
      <c r="F11" s="32"/>
      <c r="G11" s="32"/>
      <c r="H11" s="32"/>
      <c r="I11" s="32"/>
      <c r="J11" s="32"/>
      <c r="K11" s="32"/>
      <c r="L11" s="39"/>
      <c r="M11" s="39"/>
    </row>
    <row r="12" spans="1:13" x14ac:dyDescent="0.45">
      <c r="A12" s="32"/>
      <c r="B12" s="32"/>
      <c r="C12" s="39"/>
      <c r="D12" s="39"/>
      <c r="E12" s="32"/>
      <c r="F12" s="32"/>
      <c r="G12" s="32"/>
      <c r="H12" s="32"/>
      <c r="I12" s="32"/>
      <c r="J12" s="32"/>
      <c r="K12" s="39"/>
      <c r="L12" s="39"/>
      <c r="M12" s="39"/>
    </row>
    <row r="13" spans="1:13" x14ac:dyDescent="0.45">
      <c r="A13" s="32"/>
      <c r="B13" s="32"/>
      <c r="C13" s="39"/>
      <c r="D13" s="39"/>
      <c r="E13" s="32"/>
      <c r="F13" s="32"/>
      <c r="G13" s="32"/>
      <c r="H13" s="32"/>
      <c r="I13" s="32"/>
      <c r="J13" s="32"/>
      <c r="K13" s="39"/>
      <c r="L13" s="39"/>
      <c r="M13" s="39"/>
    </row>
    <row r="14" spans="1:13" x14ac:dyDescent="0.45">
      <c r="A14" s="32"/>
      <c r="B14" s="32"/>
      <c r="C14" s="39"/>
      <c r="D14" s="39"/>
      <c r="E14" s="32"/>
      <c r="F14" s="32"/>
      <c r="G14" s="32"/>
      <c r="H14" s="32"/>
      <c r="I14" s="32"/>
      <c r="J14" s="32"/>
      <c r="K14" s="39"/>
      <c r="L14" s="39"/>
      <c r="M14" s="39"/>
    </row>
    <row r="15" spans="1:13" x14ac:dyDescent="0.45">
      <c r="A15" s="32"/>
      <c r="B15" s="32"/>
      <c r="C15" s="39"/>
      <c r="D15" s="39"/>
      <c r="E15" s="32"/>
      <c r="F15" s="32"/>
      <c r="G15" s="32"/>
      <c r="H15" s="32"/>
      <c r="I15" s="32"/>
      <c r="J15" s="32"/>
      <c r="K15" s="39"/>
      <c r="L15" s="39"/>
      <c r="M15" s="39"/>
    </row>
    <row r="16" spans="1:13" x14ac:dyDescent="0.45">
      <c r="A16" s="32"/>
      <c r="B16" s="32"/>
      <c r="C16" s="39"/>
      <c r="D16" s="39"/>
      <c r="E16" s="32"/>
      <c r="F16" s="32"/>
      <c r="G16" s="32"/>
      <c r="H16" s="32"/>
      <c r="I16" s="32"/>
      <c r="J16" s="32"/>
      <c r="K16" s="39"/>
      <c r="L16" s="39"/>
      <c r="M16" s="39"/>
    </row>
    <row r="17" spans="1:13" x14ac:dyDescent="0.45">
      <c r="A17" s="32"/>
      <c r="B17" s="32"/>
      <c r="C17" s="39"/>
      <c r="D17" s="39"/>
      <c r="E17" s="32"/>
      <c r="F17" s="32"/>
      <c r="G17" s="32"/>
      <c r="H17" s="32"/>
      <c r="I17" s="32"/>
      <c r="J17" s="32"/>
      <c r="K17" s="39"/>
      <c r="L17" s="39"/>
      <c r="M17" s="39"/>
    </row>
    <row r="18" spans="1:13" x14ac:dyDescent="0.45">
      <c r="A18" s="32"/>
      <c r="B18" s="32"/>
      <c r="C18" s="39"/>
      <c r="D18" s="39"/>
      <c r="E18" s="32"/>
      <c r="F18" s="32"/>
      <c r="G18" s="32"/>
      <c r="H18" s="32"/>
      <c r="I18" s="32"/>
      <c r="J18" s="32"/>
      <c r="K18" s="39"/>
      <c r="L18" s="39"/>
      <c r="M18" s="39"/>
    </row>
    <row r="19" spans="1:13" x14ac:dyDescent="0.45">
      <c r="A19" s="32"/>
      <c r="B19" s="32"/>
      <c r="C19" s="39"/>
      <c r="D19" s="39"/>
      <c r="E19" s="32"/>
      <c r="F19" s="32"/>
      <c r="G19" s="32"/>
      <c r="H19" s="32"/>
      <c r="I19" s="32"/>
      <c r="J19" s="32"/>
      <c r="K19" s="39"/>
      <c r="L19" s="39"/>
      <c r="M19" s="39"/>
    </row>
    <row r="20" spans="1:13" x14ac:dyDescent="0.45">
      <c r="A20" s="32"/>
      <c r="B20" s="32"/>
      <c r="C20" s="39"/>
      <c r="D20" s="39"/>
      <c r="E20" s="32"/>
      <c r="F20" s="32"/>
      <c r="G20" s="32"/>
      <c r="H20" s="32"/>
      <c r="I20" s="32"/>
      <c r="J20" s="32"/>
      <c r="K20" s="39"/>
      <c r="L20" s="39"/>
      <c r="M20" s="39"/>
    </row>
    <row r="21" spans="1:13" x14ac:dyDescent="0.45">
      <c r="A21" s="32"/>
      <c r="B21" s="32"/>
      <c r="C21" s="39"/>
      <c r="D21" s="39"/>
      <c r="E21" s="32"/>
      <c r="F21" s="32"/>
      <c r="G21" s="32"/>
      <c r="H21" s="32"/>
      <c r="I21" s="32"/>
      <c r="J21" s="32"/>
      <c r="K21" s="39"/>
      <c r="L21" s="39"/>
      <c r="M21" s="39"/>
    </row>
    <row r="22" spans="1:13" x14ac:dyDescent="0.45">
      <c r="A22" s="32"/>
      <c r="B22" s="32"/>
      <c r="C22" s="39"/>
      <c r="D22" s="39"/>
      <c r="E22" s="32"/>
      <c r="F22" s="32"/>
      <c r="G22" s="32"/>
      <c r="H22" s="32"/>
      <c r="I22" s="32"/>
      <c r="J22" s="32"/>
      <c r="K22" s="39"/>
      <c r="L22" s="39"/>
      <c r="M22" s="39"/>
    </row>
    <row r="23" spans="1:13" x14ac:dyDescent="0.45">
      <c r="A23" s="32"/>
      <c r="B23" s="32"/>
      <c r="C23" s="39"/>
      <c r="D23" s="39"/>
      <c r="E23" s="32"/>
      <c r="F23" s="32"/>
      <c r="G23" s="32"/>
      <c r="H23" s="32"/>
      <c r="I23" s="32"/>
      <c r="J23" s="32"/>
      <c r="K23" s="39"/>
      <c r="L23" s="39"/>
      <c r="M23" s="39"/>
    </row>
    <row r="24" spans="1:13" x14ac:dyDescent="0.45">
      <c r="A24" s="32"/>
      <c r="B24" s="32"/>
      <c r="C24" s="39"/>
      <c r="D24" s="39"/>
      <c r="E24" s="32"/>
      <c r="F24" s="32"/>
      <c r="G24" s="32"/>
      <c r="H24" s="32"/>
      <c r="I24" s="32"/>
      <c r="J24" s="32"/>
      <c r="K24" s="39"/>
      <c r="L24" s="39"/>
      <c r="M24" s="39"/>
    </row>
    <row r="25" spans="1:13" x14ac:dyDescent="0.45">
      <c r="A25" s="32"/>
      <c r="B25" s="32"/>
      <c r="C25" s="39"/>
      <c r="D25" s="39"/>
      <c r="E25" s="32"/>
      <c r="F25" s="32"/>
      <c r="G25" s="32"/>
      <c r="H25" s="32"/>
      <c r="I25" s="32"/>
      <c r="J25" s="32"/>
      <c r="K25" s="39"/>
      <c r="L25" s="39"/>
      <c r="M25" s="39"/>
    </row>
    <row r="26" spans="1:13" x14ac:dyDescent="0.45">
      <c r="A26" s="32"/>
      <c r="B26" s="32"/>
      <c r="C26" s="39"/>
      <c r="D26" s="39"/>
      <c r="E26" s="32"/>
      <c r="F26" s="32"/>
      <c r="G26" s="32"/>
      <c r="H26" s="32"/>
      <c r="I26" s="32"/>
      <c r="J26" s="32"/>
      <c r="K26" s="39"/>
      <c r="L26" s="39"/>
      <c r="M26" s="39"/>
    </row>
    <row r="27" spans="1:13" x14ac:dyDescent="0.45">
      <c r="A27" s="32"/>
      <c r="B27" s="32"/>
      <c r="C27" s="39"/>
      <c r="D27" s="39"/>
      <c r="E27" s="32"/>
      <c r="F27" s="32"/>
      <c r="G27" s="32"/>
      <c r="H27" s="32"/>
      <c r="I27" s="32"/>
      <c r="J27" s="32"/>
      <c r="K27" s="39"/>
      <c r="L27" s="39"/>
      <c r="M27" s="39"/>
    </row>
    <row r="28" spans="1:13" x14ac:dyDescent="0.45">
      <c r="A28" s="32"/>
      <c r="B28" s="32"/>
      <c r="C28" s="39"/>
      <c r="D28" s="39"/>
      <c r="E28" s="32"/>
      <c r="F28" s="32"/>
      <c r="G28" s="32"/>
      <c r="H28" s="32"/>
      <c r="I28" s="32"/>
      <c r="J28" s="32"/>
      <c r="K28" s="39"/>
      <c r="L28" s="39"/>
      <c r="M28" s="39"/>
    </row>
    <row r="29" spans="1:13" x14ac:dyDescent="0.45">
      <c r="A29" s="32"/>
      <c r="B29" s="32"/>
      <c r="C29" s="39"/>
      <c r="D29" s="39"/>
      <c r="E29" s="32"/>
      <c r="F29" s="32"/>
      <c r="G29" s="32"/>
      <c r="H29" s="32"/>
      <c r="I29" s="32"/>
      <c r="J29" s="32"/>
      <c r="K29" s="39"/>
      <c r="L29" s="39"/>
      <c r="M29" s="39"/>
    </row>
    <row r="30" spans="1:13" x14ac:dyDescent="0.45">
      <c r="A30" s="32"/>
      <c r="B30" s="32"/>
      <c r="C30" s="39"/>
      <c r="D30" s="39"/>
      <c r="E30" s="32"/>
      <c r="F30" s="32"/>
      <c r="G30" s="32"/>
      <c r="H30" s="32"/>
      <c r="I30" s="32"/>
      <c r="J30" s="32"/>
      <c r="K30" s="39"/>
      <c r="L30" s="39"/>
      <c r="M30" s="39"/>
    </row>
    <row r="31" spans="1:13" x14ac:dyDescent="0.45">
      <c r="A31" s="32"/>
      <c r="B31" s="32"/>
      <c r="C31" s="39"/>
      <c r="D31" s="39"/>
      <c r="E31" s="32"/>
      <c r="F31" s="32"/>
      <c r="G31" s="32"/>
      <c r="H31" s="32"/>
      <c r="I31" s="32"/>
      <c r="J31" s="32"/>
      <c r="K31" s="39"/>
      <c r="L31" s="39"/>
      <c r="M31" s="39"/>
    </row>
    <row r="32" spans="1:13" x14ac:dyDescent="0.45">
      <c r="A32" s="32"/>
      <c r="B32" s="32"/>
      <c r="C32" s="39"/>
      <c r="D32" s="39"/>
      <c r="E32" s="32"/>
      <c r="F32" s="32"/>
      <c r="G32" s="32"/>
      <c r="H32" s="32"/>
      <c r="I32" s="32"/>
      <c r="J32" s="32"/>
      <c r="K32" s="39"/>
      <c r="L32" s="39"/>
      <c r="M32" s="39"/>
    </row>
    <row r="33" spans="1:13" x14ac:dyDescent="0.45">
      <c r="A33" s="32"/>
      <c r="B33" s="32"/>
      <c r="C33" s="39"/>
      <c r="D33" s="39"/>
      <c r="E33" s="32"/>
      <c r="F33" s="32"/>
      <c r="G33" s="32"/>
      <c r="H33" s="32"/>
      <c r="I33" s="32"/>
      <c r="J33" s="32"/>
      <c r="K33" s="39"/>
      <c r="L33" s="39"/>
      <c r="M33" s="39"/>
    </row>
    <row r="34" spans="1:13" x14ac:dyDescent="0.45">
      <c r="A34" s="32"/>
      <c r="B34" s="32"/>
      <c r="C34" s="39"/>
      <c r="D34" s="39"/>
      <c r="E34" s="32"/>
      <c r="F34" s="32"/>
      <c r="G34" s="32"/>
      <c r="H34" s="32"/>
      <c r="I34" s="32"/>
      <c r="J34" s="32"/>
      <c r="K34" s="39"/>
      <c r="L34" s="39"/>
      <c r="M34" s="39"/>
    </row>
    <row r="35" spans="1:13" x14ac:dyDescent="0.45">
      <c r="A35" s="32"/>
      <c r="B35" s="32"/>
      <c r="C35" s="39"/>
      <c r="D35" s="39"/>
      <c r="E35" s="32"/>
      <c r="F35" s="32"/>
      <c r="G35" s="32"/>
      <c r="H35" s="32"/>
      <c r="I35" s="32"/>
      <c r="J35" s="32"/>
      <c r="K35" s="39"/>
      <c r="L35" s="39"/>
      <c r="M35" s="39"/>
    </row>
    <row r="36" spans="1:13" x14ac:dyDescent="0.45">
      <c r="A36" s="32"/>
      <c r="B36" s="32"/>
      <c r="C36" s="39"/>
      <c r="D36" s="39"/>
      <c r="E36" s="32"/>
      <c r="F36" s="32"/>
      <c r="G36" s="32"/>
      <c r="H36" s="32"/>
      <c r="I36" s="32"/>
      <c r="J36" s="32"/>
      <c r="K36" s="39"/>
      <c r="L36" s="39"/>
      <c r="M36" s="39"/>
    </row>
    <row r="37" spans="1:13" x14ac:dyDescent="0.45">
      <c r="A37" s="32"/>
      <c r="B37" s="32"/>
      <c r="C37" s="39"/>
      <c r="D37" s="39"/>
      <c r="E37" s="32"/>
      <c r="F37" s="32"/>
      <c r="G37" s="32"/>
      <c r="H37" s="32"/>
      <c r="I37" s="32"/>
      <c r="J37" s="32"/>
      <c r="K37" s="39"/>
      <c r="L37" s="39"/>
      <c r="M37" s="39"/>
    </row>
    <row r="38" spans="1:13" x14ac:dyDescent="0.45">
      <c r="A38" s="32"/>
      <c r="B38" s="32"/>
      <c r="C38" s="39"/>
      <c r="D38" s="39"/>
      <c r="E38" s="32"/>
      <c r="F38" s="32"/>
      <c r="G38" s="32"/>
      <c r="H38" s="32"/>
      <c r="I38" s="32"/>
      <c r="J38" s="32"/>
      <c r="K38" s="39"/>
      <c r="L38" s="39"/>
      <c r="M38" s="39"/>
    </row>
    <row r="39" spans="1:13" x14ac:dyDescent="0.45">
      <c r="A39" s="32"/>
      <c r="B39" s="32"/>
      <c r="C39" s="39"/>
      <c r="D39" s="39"/>
      <c r="E39" s="32"/>
      <c r="F39" s="32"/>
      <c r="G39" s="32"/>
      <c r="H39" s="32"/>
      <c r="I39" s="32"/>
      <c r="J39" s="32"/>
      <c r="K39" s="39"/>
      <c r="L39" s="39"/>
      <c r="M39" s="39"/>
    </row>
    <row r="40" spans="1:13" x14ac:dyDescent="0.45">
      <c r="A40" s="32"/>
      <c r="B40" s="32"/>
      <c r="C40" s="39"/>
      <c r="D40" s="39"/>
      <c r="E40" s="32"/>
      <c r="F40" s="32"/>
      <c r="G40" s="32"/>
      <c r="H40" s="32"/>
      <c r="I40" s="32"/>
      <c r="J40" s="32"/>
      <c r="K40" s="39"/>
      <c r="L40" s="39"/>
      <c r="M40" s="39"/>
    </row>
    <row r="41" spans="1:13" x14ac:dyDescent="0.45">
      <c r="A41" s="32"/>
      <c r="B41" s="32"/>
      <c r="C41" s="39"/>
      <c r="D41" s="39"/>
      <c r="E41" s="32"/>
      <c r="F41" s="32"/>
      <c r="G41" s="32"/>
      <c r="H41" s="32"/>
      <c r="I41" s="32"/>
      <c r="J41" s="32"/>
      <c r="K41" s="39"/>
      <c r="L41" s="39"/>
      <c r="M41" s="39"/>
    </row>
    <row r="42" spans="1:13" x14ac:dyDescent="0.45">
      <c r="A42" s="32"/>
      <c r="B42" s="32"/>
      <c r="C42" s="39"/>
      <c r="D42" s="39"/>
      <c r="E42" s="32"/>
      <c r="F42" s="32"/>
      <c r="G42" s="32"/>
      <c r="H42" s="32"/>
      <c r="I42" s="32"/>
      <c r="J42" s="32"/>
      <c r="K42" s="39"/>
      <c r="L42" s="39"/>
      <c r="M42" s="39"/>
    </row>
    <row r="43" spans="1:13" x14ac:dyDescent="0.45">
      <c r="A43" s="32"/>
      <c r="B43" s="32"/>
      <c r="C43" s="39"/>
      <c r="D43" s="39"/>
      <c r="E43" s="32"/>
      <c r="F43" s="32"/>
      <c r="G43" s="32"/>
      <c r="H43" s="32"/>
      <c r="I43" s="32"/>
      <c r="J43" s="32"/>
      <c r="K43" s="39"/>
      <c r="L43" s="39"/>
      <c r="M43" s="39"/>
    </row>
    <row r="44" spans="1:13" x14ac:dyDescent="0.45">
      <c r="A44" s="32"/>
      <c r="B44" s="32"/>
      <c r="C44" s="39"/>
      <c r="D44" s="39"/>
      <c r="E44" s="32"/>
      <c r="F44" s="32"/>
      <c r="G44" s="32"/>
      <c r="H44" s="32"/>
      <c r="I44" s="32"/>
      <c r="J44" s="32"/>
      <c r="K44" s="39"/>
      <c r="L44" s="39"/>
      <c r="M44" s="39"/>
    </row>
    <row r="45" spans="1:13" x14ac:dyDescent="0.45">
      <c r="A45" s="32"/>
      <c r="B45" s="32"/>
      <c r="C45" s="39"/>
      <c r="D45" s="39"/>
      <c r="E45" s="32"/>
      <c r="F45" s="32"/>
      <c r="G45" s="32"/>
      <c r="H45" s="32"/>
      <c r="I45" s="32"/>
      <c r="J45" s="32"/>
      <c r="K45" s="39"/>
      <c r="L45" s="39"/>
      <c r="M45" s="39"/>
    </row>
    <row r="46" spans="1:13" x14ac:dyDescent="0.45">
      <c r="A46" s="39"/>
      <c r="B46" s="39"/>
      <c r="C46" s="39"/>
      <c r="D46" s="39"/>
      <c r="E46" s="32"/>
      <c r="F46" s="32"/>
      <c r="G46" s="32"/>
      <c r="H46" s="32"/>
      <c r="I46" s="32"/>
      <c r="J46" s="32"/>
      <c r="K46" s="39"/>
      <c r="L46" s="39"/>
      <c r="M46" s="39"/>
    </row>
    <row r="47" spans="1:13" x14ac:dyDescent="0.4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4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4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3" x14ac:dyDescent="0.4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x14ac:dyDescent="0.4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1:13" x14ac:dyDescent="0.4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x14ac:dyDescent="0.4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 x14ac:dyDescent="0.4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x14ac:dyDescent="0.4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</sheetData>
  <mergeCells count="3">
    <mergeCell ref="A1:B1"/>
    <mergeCell ref="I1:J1"/>
    <mergeCell ref="A6:J6"/>
  </mergeCells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zoomScale="70" zoomScaleNormal="70" workbookViewId="0">
      <selection activeCell="I33" sqref="I33"/>
    </sheetView>
  </sheetViews>
  <sheetFormatPr defaultRowHeight="14.25" x14ac:dyDescent="0.45"/>
  <cols>
    <col min="1" max="1" width="29.1328125" customWidth="1"/>
    <col min="2" max="2" width="36.3984375" customWidth="1"/>
    <col min="3" max="3" width="32.1328125" customWidth="1"/>
    <col min="4" max="4" width="27.86328125" customWidth="1"/>
    <col min="5" max="5" width="28.265625" customWidth="1"/>
  </cols>
  <sheetData>
    <row r="1" spans="1:6" x14ac:dyDescent="0.45">
      <c r="A1" s="41" t="s">
        <v>3</v>
      </c>
      <c r="B1" s="41" t="s">
        <v>3</v>
      </c>
      <c r="C1" s="1"/>
      <c r="D1" s="43" t="s">
        <v>87</v>
      </c>
      <c r="E1" s="43" t="s">
        <v>87</v>
      </c>
      <c r="F1" s="1"/>
    </row>
    <row r="2" spans="1:6" x14ac:dyDescent="0.45">
      <c r="A2" s="7" t="s">
        <v>5</v>
      </c>
      <c r="B2" s="7"/>
      <c r="C2" s="1"/>
      <c r="D2" s="1"/>
      <c r="E2" s="1"/>
      <c r="F2" s="1"/>
    </row>
    <row r="3" spans="1:6" x14ac:dyDescent="0.45">
      <c r="A3" s="7" t="s">
        <v>6</v>
      </c>
      <c r="B3" s="7"/>
      <c r="C3" s="1"/>
      <c r="D3" s="1"/>
      <c r="E3" s="1"/>
      <c r="F3" s="1"/>
    </row>
    <row r="4" spans="1:6" x14ac:dyDescent="0.45">
      <c r="A4" s="7" t="s">
        <v>7</v>
      </c>
      <c r="B4" s="7"/>
      <c r="C4" s="1"/>
      <c r="D4" s="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42" t="s">
        <v>88</v>
      </c>
      <c r="B6" s="42" t="s">
        <v>88</v>
      </c>
      <c r="C6" s="42" t="s">
        <v>88</v>
      </c>
      <c r="D6" s="42" t="s">
        <v>88</v>
      </c>
      <c r="E6" s="42" t="s">
        <v>88</v>
      </c>
      <c r="F6" s="1"/>
    </row>
    <row r="7" spans="1:6" x14ac:dyDescent="0.45">
      <c r="A7" s="8"/>
      <c r="B7" s="8"/>
      <c r="C7" s="8"/>
      <c r="D7" s="8"/>
      <c r="E7" s="8"/>
      <c r="F7" s="1"/>
    </row>
    <row r="8" spans="1:6" ht="21.75" customHeight="1" x14ac:dyDescent="0.45">
      <c r="A8" s="9" t="s">
        <v>9</v>
      </c>
      <c r="B8" s="9" t="s">
        <v>10</v>
      </c>
      <c r="C8" s="9" t="s">
        <v>23</v>
      </c>
      <c r="D8" s="9" t="s">
        <v>89</v>
      </c>
      <c r="E8" s="9" t="s">
        <v>90</v>
      </c>
      <c r="F8" s="1"/>
    </row>
    <row r="9" spans="1:6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1"/>
    </row>
    <row r="10" spans="1:6" x14ac:dyDescent="0.45">
      <c r="A10" s="1"/>
      <c r="B10" s="1"/>
      <c r="D10" s="1"/>
      <c r="E10" s="1"/>
      <c r="F10" s="1"/>
    </row>
    <row r="11" spans="1:6" x14ac:dyDescent="0.45">
      <c r="A11" s="1"/>
      <c r="B11" s="1"/>
      <c r="D11" s="1"/>
      <c r="E11" s="1"/>
      <c r="F11" s="1"/>
    </row>
    <row r="12" spans="1:6" x14ac:dyDescent="0.45">
      <c r="A12" s="1"/>
      <c r="B12" s="1"/>
      <c r="D12" s="1"/>
      <c r="E12" s="1"/>
    </row>
  </sheetData>
  <mergeCells count="3">
    <mergeCell ref="A1:B1"/>
    <mergeCell ref="D1:E1"/>
    <mergeCell ref="A6:E6"/>
  </mergeCells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"/>
  <sheetViews>
    <sheetView zoomScale="70" zoomScaleNormal="70" workbookViewId="0">
      <selection activeCell="B2" sqref="B2:D4"/>
    </sheetView>
  </sheetViews>
  <sheetFormatPr defaultRowHeight="14.25" x14ac:dyDescent="0.45"/>
  <cols>
    <col min="1" max="1" width="29.1328125" customWidth="1"/>
    <col min="2" max="2" width="36.3984375" customWidth="1"/>
    <col min="3" max="3" width="27.1328125" customWidth="1"/>
    <col min="4" max="6" width="18.265625" customWidth="1"/>
  </cols>
  <sheetData>
    <row r="1" spans="1:7" x14ac:dyDescent="0.45">
      <c r="A1" s="41" t="s">
        <v>3</v>
      </c>
      <c r="B1" s="41" t="s">
        <v>3</v>
      </c>
      <c r="C1" s="1"/>
      <c r="D1" s="1"/>
      <c r="E1" s="43" t="s">
        <v>91</v>
      </c>
      <c r="F1" s="43" t="s">
        <v>91</v>
      </c>
      <c r="G1" s="1"/>
    </row>
    <row r="2" spans="1:7" x14ac:dyDescent="0.45">
      <c r="A2" s="7" t="s">
        <v>5</v>
      </c>
      <c r="B2" s="7"/>
      <c r="C2" s="1"/>
      <c r="D2" s="1"/>
      <c r="E2" s="1"/>
      <c r="F2" s="1"/>
      <c r="G2" s="1"/>
    </row>
    <row r="3" spans="1:7" x14ac:dyDescent="0.45">
      <c r="A3" s="7" t="s">
        <v>6</v>
      </c>
      <c r="B3" s="7"/>
      <c r="C3" s="1"/>
      <c r="D3" s="1"/>
      <c r="E3" s="1"/>
      <c r="F3" s="1"/>
      <c r="G3" s="1"/>
    </row>
    <row r="4" spans="1:7" x14ac:dyDescent="0.45">
      <c r="A4" s="7" t="s">
        <v>7</v>
      </c>
      <c r="B4" s="7"/>
      <c r="C4" s="1"/>
      <c r="D4" s="1"/>
      <c r="E4" s="1"/>
      <c r="F4" s="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42" t="s">
        <v>92</v>
      </c>
      <c r="B6" s="42" t="s">
        <v>92</v>
      </c>
      <c r="C6" s="42" t="s">
        <v>92</v>
      </c>
      <c r="D6" s="42" t="s">
        <v>92</v>
      </c>
      <c r="E6" s="42" t="s">
        <v>92</v>
      </c>
      <c r="F6" s="42" t="s">
        <v>92</v>
      </c>
      <c r="G6" s="1"/>
    </row>
    <row r="7" spans="1:7" x14ac:dyDescent="0.45">
      <c r="A7" s="8"/>
      <c r="B7" s="8"/>
      <c r="C7" s="8"/>
      <c r="D7" s="8"/>
      <c r="E7" s="8"/>
      <c r="F7" s="8"/>
      <c r="G7" s="1"/>
    </row>
    <row r="8" spans="1:7" ht="24" x14ac:dyDescent="0.45">
      <c r="A8" s="9" t="s">
        <v>9</v>
      </c>
      <c r="B8" s="9" t="s">
        <v>10</v>
      </c>
      <c r="C8" s="9" t="s">
        <v>23</v>
      </c>
      <c r="D8" s="37" t="s">
        <v>93</v>
      </c>
      <c r="E8" s="9" t="s">
        <v>94</v>
      </c>
      <c r="F8" s="9" t="s">
        <v>95</v>
      </c>
      <c r="G8" s="1"/>
    </row>
    <row r="9" spans="1:7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1"/>
    </row>
    <row r="10" spans="1:7" x14ac:dyDescent="0.45">
      <c r="A10" s="1"/>
      <c r="B10" s="1"/>
      <c r="D10" s="1"/>
      <c r="E10" s="1"/>
      <c r="F10" s="1"/>
      <c r="G10" s="1"/>
    </row>
    <row r="11" spans="1:7" x14ac:dyDescent="0.45">
      <c r="A11" s="1"/>
      <c r="B11" s="1"/>
      <c r="D11" s="1"/>
      <c r="E11" s="1"/>
      <c r="F11" s="1"/>
      <c r="G11" s="1"/>
    </row>
    <row r="12" spans="1:7" x14ac:dyDescent="0.45">
      <c r="A12" s="1"/>
      <c r="B12" s="1"/>
      <c r="D12" s="1"/>
      <c r="E12" s="1"/>
      <c r="F12" s="1"/>
    </row>
  </sheetData>
  <mergeCells count="3">
    <mergeCell ref="A1:B1"/>
    <mergeCell ref="E1:F1"/>
    <mergeCell ref="A6:F6"/>
  </mergeCells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585F-E907-4604-80E0-BBA5A18F50D8}">
  <sheetPr>
    <tabColor theme="4" tint="0.79998168889431442"/>
  </sheetPr>
  <dimension ref="A1:J37"/>
  <sheetViews>
    <sheetView zoomScale="85" zoomScaleNormal="85" workbookViewId="0">
      <selection activeCell="A2" sqref="A2"/>
    </sheetView>
  </sheetViews>
  <sheetFormatPr defaultColWidth="9.1328125" defaultRowHeight="11.65" x14ac:dyDescent="0.35"/>
  <cols>
    <col min="1" max="1" width="61.1328125" style="11" customWidth="1"/>
    <col min="2" max="4" width="14" style="11" customWidth="1"/>
    <col min="5" max="9" width="9.1328125" style="11"/>
    <col min="10" max="10" width="9.1328125" style="38"/>
    <col min="11" max="16384" width="9.1328125" style="11"/>
  </cols>
  <sheetData>
    <row r="1" spans="1:10" ht="13.9" x14ac:dyDescent="0.35">
      <c r="A1" s="28" t="str">
        <f>IF(EntityDetails!$B$1=0,"'Institution Name' required",EntityDetails!$B$1)</f>
        <v>'Institution Name' required</v>
      </c>
      <c r="B1" s="28"/>
      <c r="C1" s="28"/>
      <c r="D1" s="28"/>
      <c r="J1" s="22" t="s">
        <v>185</v>
      </c>
    </row>
    <row r="2" spans="1:10" ht="13.9" x14ac:dyDescent="0.35">
      <c r="A2" s="35" t="str">
        <f>IF(EntityDetails!$B$1 = 0,
"'Reporting period' required",
"Prescribed Benefit Stress calculation for the period ending "&amp;TEXT(EntityDetails!$B$3,"DD MMMM YYYY"))</f>
        <v>'Reporting period' required</v>
      </c>
      <c r="B2" s="29"/>
      <c r="C2" s="29"/>
      <c r="D2" s="29"/>
      <c r="J2" s="22" t="s">
        <v>191</v>
      </c>
    </row>
    <row r="4" spans="1:10" x14ac:dyDescent="0.35">
      <c r="A4" s="17" t="s">
        <v>96</v>
      </c>
    </row>
    <row r="5" spans="1:10" x14ac:dyDescent="0.35">
      <c r="A5" s="23" t="s">
        <v>185</v>
      </c>
    </row>
    <row r="7" spans="1:10" x14ac:dyDescent="0.35">
      <c r="A7" s="15" t="s">
        <v>188</v>
      </c>
      <c r="B7" s="15"/>
      <c r="C7" s="15"/>
    </row>
    <row r="8" spans="1:10" x14ac:dyDescent="0.35">
      <c r="A8" s="19" t="s">
        <v>97</v>
      </c>
      <c r="B8" s="13" t="s">
        <v>98</v>
      </c>
      <c r="C8" s="13" t="s">
        <v>99</v>
      </c>
    </row>
    <row r="9" spans="1:10" x14ac:dyDescent="0.35">
      <c r="A9" s="18" t="s">
        <v>100</v>
      </c>
      <c r="B9" s="20">
        <v>0.221</v>
      </c>
      <c r="C9" s="20">
        <v>0.379</v>
      </c>
    </row>
    <row r="10" spans="1:10" x14ac:dyDescent="0.35">
      <c r="A10" s="18" t="s">
        <v>101</v>
      </c>
      <c r="B10" s="20">
        <v>-1.2E-2</v>
      </c>
      <c r="C10" s="20">
        <v>-1.2E-2</v>
      </c>
    </row>
    <row r="11" spans="1:10" x14ac:dyDescent="0.35">
      <c r="A11" s="18" t="s">
        <v>102</v>
      </c>
      <c r="B11" s="20">
        <v>0.33</v>
      </c>
    </row>
    <row r="12" spans="1:10" x14ac:dyDescent="0.35">
      <c r="A12" s="18" t="s">
        <v>103</v>
      </c>
      <c r="B12" s="20">
        <v>2.5000000000000001E-2</v>
      </c>
    </row>
    <row r="13" spans="1:10" x14ac:dyDescent="0.35">
      <c r="A13" s="18" t="s">
        <v>104</v>
      </c>
      <c r="B13" s="20">
        <v>0.15</v>
      </c>
    </row>
    <row r="16" spans="1:10" ht="46.5" x14ac:dyDescent="0.35">
      <c r="A16" s="19" t="s">
        <v>17</v>
      </c>
      <c r="B16" s="13" t="s">
        <v>18</v>
      </c>
      <c r="C16" s="13" t="s">
        <v>19</v>
      </c>
      <c r="D16" s="13" t="s">
        <v>105</v>
      </c>
    </row>
    <row r="17" spans="1:4" x14ac:dyDescent="0.35">
      <c r="A17" s="18" t="s">
        <v>165</v>
      </c>
      <c r="B17" s="21">
        <f>SUMIFS(INDEX(HRS_115_0_Table_2!$A:$D,0,MATCH(B$16,HRS_115_0_Table_2!$8:$8,0)),HRS_115_0_Table_2!$B:$B,$A17)</f>
        <v>0</v>
      </c>
      <c r="C17" s="16"/>
      <c r="D17" s="22">
        <f>B17</f>
        <v>0</v>
      </c>
    </row>
    <row r="18" spans="1:4" x14ac:dyDescent="0.35">
      <c r="A18" s="18" t="s">
        <v>166</v>
      </c>
      <c r="B18" s="21">
        <f>SUMIFS(INDEX(HRS_115_0_Table_2!$A:$D,0,MATCH(B$16,HRS_115_0_Table_2!$8:$8,0)),HRS_115_0_Table_2!$B:$B,$A18)</f>
        <v>0</v>
      </c>
      <c r="C18" s="21">
        <f>SUMIFS(INDEX(HRS_115_0_Table_2!$A:$D,0,MATCH(C$16,HRS_115_0_Table_2!$8:$8,0)),HRS_115_0_Table_2!$B:$B,$A18)</f>
        <v>0</v>
      </c>
      <c r="D18" s="22">
        <f t="shared" ref="D18:D20" si="0">SUM(B18:C18)</f>
        <v>0</v>
      </c>
    </row>
    <row r="19" spans="1:4" x14ac:dyDescent="0.35">
      <c r="A19" s="18" t="s">
        <v>167</v>
      </c>
      <c r="B19" s="21">
        <f>SUMIFS(INDEX(HRS_115_0_Table_2!$A:$D,0,MATCH(B$16,HRS_115_0_Table_2!$8:$8,0)),HRS_115_0_Table_2!$B:$B,$A19)</f>
        <v>0</v>
      </c>
      <c r="C19" s="21">
        <f>SUMIFS(INDEX(HRS_115_0_Table_2!$A:$D,0,MATCH(C$16,HRS_115_0_Table_2!$8:$8,0)),HRS_115_0_Table_2!$B:$B,$A19)</f>
        <v>0</v>
      </c>
      <c r="D19" s="22">
        <f t="shared" si="0"/>
        <v>0</v>
      </c>
    </row>
    <row r="20" spans="1:4" x14ac:dyDescent="0.35">
      <c r="A20" s="18" t="s">
        <v>168</v>
      </c>
      <c r="B20" s="21">
        <f>SUMIFS(INDEX(HRS_115_0_Table_2!$A:$D,0,MATCH(B$16,HRS_115_0_Table_2!$8:$8,0)),HRS_115_0_Table_2!$B:$B,$A20)</f>
        <v>0</v>
      </c>
      <c r="C20" s="21">
        <f>SUMIFS(INDEX(HRS_115_0_Table_2!$A:$D,0,MATCH(C$16,HRS_115_0_Table_2!$8:$8,0)),HRS_115_0_Table_2!$B:$B,$A20)</f>
        <v>0</v>
      </c>
      <c r="D20" s="22">
        <f t="shared" si="0"/>
        <v>0</v>
      </c>
    </row>
    <row r="23" spans="1:4" x14ac:dyDescent="0.35">
      <c r="A23" s="19" t="s">
        <v>106</v>
      </c>
      <c r="B23" s="13" t="s">
        <v>98</v>
      </c>
    </row>
    <row r="24" spans="1:4" x14ac:dyDescent="0.35">
      <c r="A24" s="18" t="s">
        <v>107</v>
      </c>
      <c r="B24" s="20">
        <f>IFERROR((D17-D18)/D$17,0)</f>
        <v>0</v>
      </c>
    </row>
    <row r="25" spans="1:4" x14ac:dyDescent="0.35">
      <c r="A25" s="18" t="s">
        <v>108</v>
      </c>
      <c r="B25" s="20">
        <f t="shared" ref="B25:B26" si="1">IFERROR((D18-D19)/D$17,0)</f>
        <v>0</v>
      </c>
    </row>
    <row r="26" spans="1:4" x14ac:dyDescent="0.35">
      <c r="A26" s="18" t="s">
        <v>109</v>
      </c>
      <c r="B26" s="20">
        <f t="shared" si="1"/>
        <v>0</v>
      </c>
    </row>
    <row r="29" spans="1:4" x14ac:dyDescent="0.35">
      <c r="A29" s="19" t="s">
        <v>11</v>
      </c>
    </row>
    <row r="30" spans="1:4" x14ac:dyDescent="0.35">
      <c r="A30" s="21">
        <f>SUMIFS(INDEX(HRS_115_0_Table_1!$A:$C,0,MATCH(A$29,HRS_115_0_Table_1!$8:$8,0)),HRS_115_0_Table_1!$A:$A,$A$5)</f>
        <v>0</v>
      </c>
    </row>
    <row r="33" spans="1:3" x14ac:dyDescent="0.35">
      <c r="A33" s="15" t="s">
        <v>189</v>
      </c>
      <c r="B33" s="15"/>
      <c r="C33" s="15"/>
    </row>
    <row r="34" spans="1:3" x14ac:dyDescent="0.35">
      <c r="A34" s="19" t="s">
        <v>97</v>
      </c>
      <c r="B34" s="13" t="s">
        <v>98</v>
      </c>
      <c r="C34" s="13" t="s">
        <v>99</v>
      </c>
    </row>
    <row r="35" spans="1:3" x14ac:dyDescent="0.35">
      <c r="A35" s="18" t="s">
        <v>110</v>
      </c>
      <c r="B35" s="20">
        <f>IFERROR($B$9+$B$10*LN(D17),0)</f>
        <v>0</v>
      </c>
      <c r="C35" s="20">
        <f>IFERROR($C$9+$C$10*LN(A30),0)</f>
        <v>0</v>
      </c>
    </row>
    <row r="36" spans="1:3" x14ac:dyDescent="0.35">
      <c r="A36" s="18" t="s">
        <v>111</v>
      </c>
      <c r="B36" s="20">
        <f>IFERROR(B11*MIN(MAX(B24:B26,B12)-B12,B13),0)</f>
        <v>0</v>
      </c>
      <c r="C36" s="16"/>
    </row>
    <row r="37" spans="1:3" x14ac:dyDescent="0.35">
      <c r="A37" s="18" t="s">
        <v>112</v>
      </c>
      <c r="B37" s="20">
        <f>SUM(B35:B36)</f>
        <v>0</v>
      </c>
      <c r="C37" s="20">
        <f>C35</f>
        <v>0</v>
      </c>
    </row>
  </sheetData>
  <dataValidations count="1">
    <dataValidation type="list" allowBlank="1" showInputMessage="1" showErrorMessage="1" sqref="A5" xr:uid="{08999E21-2325-4F07-8DC9-9895D9226165}">
      <formula1>$J$1:$J$2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093E-D1BE-4DA0-A06D-0949555F6FB2}">
  <sheetPr>
    <tabColor theme="4" tint="0.79998168889431442"/>
  </sheetPr>
  <dimension ref="A1:G60"/>
  <sheetViews>
    <sheetView zoomScale="85" zoomScaleNormal="85" workbookViewId="0">
      <selection activeCell="D47" sqref="D47"/>
    </sheetView>
  </sheetViews>
  <sheetFormatPr defaultColWidth="9.1328125" defaultRowHeight="11.65" x14ac:dyDescent="0.35"/>
  <cols>
    <col min="1" max="1" width="56" style="11" bestFit="1" customWidth="1"/>
    <col min="2" max="6" width="15.59765625" style="11" customWidth="1"/>
    <col min="7" max="7" width="13" style="11" customWidth="1"/>
    <col min="8" max="16384" width="9.1328125" style="11"/>
  </cols>
  <sheetData>
    <row r="1" spans="1:7" ht="13.9" x14ac:dyDescent="0.35">
      <c r="A1" s="28" t="str">
        <f>IF(EntityDetails!$B$1=0,"'Institution Name' required",EntityDetails!$B$1)</f>
        <v>'Institution Name' required</v>
      </c>
      <c r="B1" s="28"/>
      <c r="C1" s="28"/>
      <c r="D1" s="28"/>
      <c r="E1" s="28"/>
      <c r="F1" s="28"/>
      <c r="G1" s="28"/>
    </row>
    <row r="2" spans="1:7" ht="13.9" x14ac:dyDescent="0.35">
      <c r="A2" s="35" t="str">
        <f>IF(EntityDetails!$B$1 = 0,
"'Reporting period' required",
"Insurance Liability Risk Charge data for the period ending "&amp;TEXT(EntityDetails!$B$3,"DD MMMM YYYY"))</f>
        <v>'Reporting period' required</v>
      </c>
      <c r="B2" s="29"/>
      <c r="C2" s="29"/>
      <c r="D2" s="29"/>
      <c r="E2" s="29"/>
      <c r="F2" s="29"/>
      <c r="G2" s="29"/>
    </row>
    <row r="4" spans="1:7" x14ac:dyDescent="0.35">
      <c r="A4" s="17" t="s">
        <v>96</v>
      </c>
    </row>
    <row r="5" spans="1:7" x14ac:dyDescent="0.35">
      <c r="A5" s="30" t="str">
        <f>'Playback - PBS'!$A$5</f>
        <v>HealthBenefitsFund</v>
      </c>
    </row>
    <row r="7" spans="1:7" x14ac:dyDescent="0.35">
      <c r="A7" s="15" t="s">
        <v>116</v>
      </c>
      <c r="B7" s="15"/>
      <c r="C7" s="15"/>
      <c r="D7" s="15"/>
    </row>
    <row r="8" spans="1:7" ht="23.25" x14ac:dyDescent="0.35">
      <c r="A8" s="14" t="s">
        <v>113</v>
      </c>
      <c r="B8" s="27" t="s">
        <v>169</v>
      </c>
      <c r="C8" s="27" t="s">
        <v>170</v>
      </c>
      <c r="D8" s="27" t="s">
        <v>105</v>
      </c>
    </row>
    <row r="9" spans="1:7" x14ac:dyDescent="0.35">
      <c r="A9" s="18" t="s">
        <v>117</v>
      </c>
      <c r="B9" s="22">
        <f>SUM(B10:B13)-SUM(B14:B16)</f>
        <v>0</v>
      </c>
      <c r="C9" s="22">
        <f>SUM(C10:C13)-SUM(C14:C16)</f>
        <v>0</v>
      </c>
      <c r="D9" s="22">
        <f>SUM(B9:C9)</f>
        <v>0</v>
      </c>
    </row>
    <row r="10" spans="1:7" x14ac:dyDescent="0.35">
      <c r="A10" s="26" t="s">
        <v>24</v>
      </c>
      <c r="B10" s="11">
        <f>SUMIFS(INDEX(HRS_115_0_Table_3!$A:$K,0,MATCH($A10,HRS_115_0_Table_3!$8:$8,0)),HRS_115_0_Table_3!$C:$C,B$8,HRS_115_0_Table_3!$A:$A,$A$5)</f>
        <v>0</v>
      </c>
      <c r="C10" s="11">
        <f>SUMIFS(INDEX(HRS_115_0_Table_3!$A:$K,0,MATCH($A10,HRS_115_0_Table_3!$8:$8,0)),HRS_115_0_Table_3!$C:$C,C$8,HRS_115_0_Table_3!$A:$A,$A$5)</f>
        <v>0</v>
      </c>
      <c r="D10" s="22">
        <f t="shared" ref="D10:D18" si="0">SUM(B10:C10)</f>
        <v>0</v>
      </c>
    </row>
    <row r="11" spans="1:7" x14ac:dyDescent="0.35">
      <c r="A11" s="26" t="s">
        <v>25</v>
      </c>
      <c r="B11" s="11">
        <f>SUMIFS(INDEX(HRS_115_0_Table_3!$A:$K,0,MATCH($A11,HRS_115_0_Table_3!$8:$8,0)),HRS_115_0_Table_3!$C:$C,B$8,HRS_115_0_Table_3!$A:$A,$A$5)</f>
        <v>0</v>
      </c>
      <c r="C11" s="11">
        <f>SUMIFS(INDEX(HRS_115_0_Table_3!$A:$K,0,MATCH($A11,HRS_115_0_Table_3!$8:$8,0)),HRS_115_0_Table_3!$C:$C,C$8,HRS_115_0_Table_3!$A:$A,$A$5)</f>
        <v>0</v>
      </c>
      <c r="D11" s="22">
        <f t="shared" si="0"/>
        <v>0</v>
      </c>
    </row>
    <row r="12" spans="1:7" x14ac:dyDescent="0.35">
      <c r="A12" s="26" t="s">
        <v>26</v>
      </c>
      <c r="B12" s="11">
        <f>SUMIFS(INDEX(HRS_115_0_Table_3!$A:$K,0,MATCH($A12,HRS_115_0_Table_3!$8:$8,0)),HRS_115_0_Table_3!$C:$C,B$8,HRS_115_0_Table_3!$A:$A,$A$5)</f>
        <v>0</v>
      </c>
      <c r="C12" s="11">
        <f>SUMIFS(INDEX(HRS_115_0_Table_3!$A:$K,0,MATCH($A12,HRS_115_0_Table_3!$8:$8,0)),HRS_115_0_Table_3!$C:$C,C$8,HRS_115_0_Table_3!$A:$A,$A$5)</f>
        <v>0</v>
      </c>
      <c r="D12" s="22">
        <f t="shared" si="0"/>
        <v>0</v>
      </c>
    </row>
    <row r="13" spans="1:7" x14ac:dyDescent="0.35">
      <c r="A13" s="26" t="s">
        <v>27</v>
      </c>
      <c r="B13" s="11">
        <f>SUMIFS(INDEX(HRS_115_0_Table_3!$A:$K,0,MATCH($A13,HRS_115_0_Table_3!$8:$8,0)),HRS_115_0_Table_3!$C:$C,B$8,HRS_115_0_Table_3!$A:$A,$A$5)</f>
        <v>0</v>
      </c>
      <c r="C13" s="11">
        <f>SUMIFS(INDEX(HRS_115_0_Table_3!$A:$K,0,MATCH($A13,HRS_115_0_Table_3!$8:$8,0)),HRS_115_0_Table_3!$C:$C,C$8,HRS_115_0_Table_3!$A:$A,$A$5)</f>
        <v>0</v>
      </c>
      <c r="D13" s="22">
        <f t="shared" si="0"/>
        <v>0</v>
      </c>
    </row>
    <row r="14" spans="1:7" x14ac:dyDescent="0.35">
      <c r="A14" s="26" t="s">
        <v>28</v>
      </c>
      <c r="B14" s="11">
        <f>SUMIFS(INDEX(HRS_115_0_Table_3!$A:$K,0,MATCH($A14,HRS_115_0_Table_3!$8:$8,0)),HRS_115_0_Table_3!$C:$C,B$8,HRS_115_0_Table_3!$A:$A,$A$5)</f>
        <v>0</v>
      </c>
      <c r="C14" s="11">
        <f>SUMIFS(INDEX(HRS_115_0_Table_3!$A:$K,0,MATCH($A14,HRS_115_0_Table_3!$8:$8,0)),HRS_115_0_Table_3!$C:$C,C$8,HRS_115_0_Table_3!$A:$A,$A$5)</f>
        <v>0</v>
      </c>
      <c r="D14" s="22">
        <f t="shared" si="0"/>
        <v>0</v>
      </c>
    </row>
    <row r="15" spans="1:7" x14ac:dyDescent="0.35">
      <c r="A15" s="26" t="s">
        <v>29</v>
      </c>
      <c r="B15" s="11">
        <f>SUMIFS(INDEX(HRS_115_0_Table_3!$A:$K,0,MATCH($A15,HRS_115_0_Table_3!$8:$8,0)),HRS_115_0_Table_3!$C:$C,B$8,HRS_115_0_Table_3!$A:$A,$A$5)</f>
        <v>0</v>
      </c>
      <c r="C15" s="11">
        <f>SUMIFS(INDEX(HRS_115_0_Table_3!$A:$K,0,MATCH($A15,HRS_115_0_Table_3!$8:$8,0)),HRS_115_0_Table_3!$C:$C,C$8,HRS_115_0_Table_3!$A:$A,$A$5)</f>
        <v>0</v>
      </c>
      <c r="D15" s="22">
        <f t="shared" si="0"/>
        <v>0</v>
      </c>
    </row>
    <row r="16" spans="1:7" x14ac:dyDescent="0.35">
      <c r="A16" s="26" t="s">
        <v>30</v>
      </c>
      <c r="B16" s="11">
        <f>SUMIFS(INDEX(HRS_115_0_Table_3!$A:$K,0,MATCH($A16,HRS_115_0_Table_3!$8:$8,0)),HRS_115_0_Table_3!$C:$C,B$8,HRS_115_0_Table_3!$A:$A,$A$5)</f>
        <v>0</v>
      </c>
      <c r="C16" s="11">
        <f>SUMIFS(INDEX(HRS_115_0_Table_3!$A:$K,0,MATCH($A16,HRS_115_0_Table_3!$8:$8,0)),HRS_115_0_Table_3!$C:$C,C$8,HRS_115_0_Table_3!$A:$A,$A$5)</f>
        <v>0</v>
      </c>
      <c r="D16" s="22">
        <f t="shared" si="0"/>
        <v>0</v>
      </c>
    </row>
    <row r="17" spans="1:4" x14ac:dyDescent="0.35">
      <c r="A17" s="18" t="s">
        <v>31</v>
      </c>
      <c r="B17" s="11">
        <f>SUMIFS(INDEX(HRS_115_0_Table_3!$A:$K,0,MATCH($A17,HRS_115_0_Table_3!$8:$8,0)),HRS_115_0_Table_3!$C:$C,B$8,HRS_115_0_Table_3!$A:$A,$A$5)</f>
        <v>0</v>
      </c>
      <c r="C17" s="11">
        <f>SUMIFS(INDEX(HRS_115_0_Table_3!$A:$K,0,MATCH($A17,HRS_115_0_Table_3!$8:$8,0)),HRS_115_0_Table_3!$C:$C,C$8,HRS_115_0_Table_3!$A:$A,$A$5)</f>
        <v>0</v>
      </c>
      <c r="D17" s="22">
        <f t="shared" si="0"/>
        <v>0</v>
      </c>
    </row>
    <row r="18" spans="1:4" x14ac:dyDescent="0.35">
      <c r="A18" s="18" t="s">
        <v>118</v>
      </c>
      <c r="B18" s="22">
        <f>SUM(B9,B17)</f>
        <v>0</v>
      </c>
      <c r="C18" s="22">
        <f>SUM(C9,C17)</f>
        <v>0</v>
      </c>
      <c r="D18" s="22">
        <f t="shared" si="0"/>
        <v>0</v>
      </c>
    </row>
    <row r="19" spans="1:4" x14ac:dyDescent="0.35">
      <c r="A19" s="18" t="s">
        <v>119</v>
      </c>
      <c r="B19" s="22">
        <f>(B18-B13)*$D$25</f>
        <v>0</v>
      </c>
      <c r="C19" s="22">
        <f>(C18-C13)*$D$25</f>
        <v>0</v>
      </c>
      <c r="D19" s="22">
        <f>(D18-D13)*$D$25</f>
        <v>0</v>
      </c>
    </row>
    <row r="20" spans="1:4" x14ac:dyDescent="0.35">
      <c r="A20" s="16" t="s">
        <v>120</v>
      </c>
      <c r="B20" s="18"/>
      <c r="C20" s="18"/>
      <c r="D20" s="18"/>
    </row>
    <row r="21" spans="1:4" x14ac:dyDescent="0.35">
      <c r="A21" s="18" t="s">
        <v>165</v>
      </c>
      <c r="B21" s="18"/>
      <c r="C21" s="18"/>
      <c r="D21" s="18"/>
    </row>
    <row r="22" spans="1:4" x14ac:dyDescent="0.35">
      <c r="A22" s="26" t="s">
        <v>18</v>
      </c>
      <c r="B22" s="11">
        <f>SUMIFS(INDEX(HRS_115_0_Table_2!$A:$D,0,MATCH($A$22,HRS_115_0_Table_2!$8:$8,0)),HRS_115_0_Table_2!$B:$B,$A$21)</f>
        <v>0</v>
      </c>
      <c r="C22" s="18"/>
      <c r="D22" s="18"/>
    </row>
    <row r="23" spans="1:4" x14ac:dyDescent="0.35">
      <c r="A23" s="26" t="s">
        <v>121</v>
      </c>
      <c r="B23" s="18"/>
      <c r="C23" s="18"/>
      <c r="D23" s="24">
        <v>1.03</v>
      </c>
    </row>
    <row r="24" spans="1:4" x14ac:dyDescent="0.35">
      <c r="A24" s="26" t="s">
        <v>122</v>
      </c>
      <c r="B24" s="18"/>
      <c r="C24" s="18"/>
      <c r="D24" s="24">
        <v>0.34</v>
      </c>
    </row>
    <row r="25" spans="1:4" x14ac:dyDescent="0.35">
      <c r="A25" s="26" t="s">
        <v>123</v>
      </c>
      <c r="B25" s="18"/>
      <c r="C25" s="18"/>
      <c r="D25" s="20">
        <f>IFERROR(MIN(D23*$B22^-0.16,D24),0)</f>
        <v>0</v>
      </c>
    </row>
    <row r="28" spans="1:4" x14ac:dyDescent="0.35">
      <c r="A28" s="15" t="s">
        <v>124</v>
      </c>
      <c r="B28" s="15"/>
      <c r="C28" s="15"/>
      <c r="D28" s="15"/>
    </row>
    <row r="29" spans="1:4" ht="23.25" x14ac:dyDescent="0.35">
      <c r="A29" s="14" t="s">
        <v>113</v>
      </c>
      <c r="B29" s="27" t="s">
        <v>169</v>
      </c>
      <c r="C29" s="27" t="s">
        <v>170</v>
      </c>
      <c r="D29" s="27" t="s">
        <v>105</v>
      </c>
    </row>
    <row r="30" spans="1:4" x14ac:dyDescent="0.35">
      <c r="A30" s="18" t="s">
        <v>125</v>
      </c>
      <c r="B30" s="22">
        <f>SUM(B31:B34)-SUM(B35:B37)</f>
        <v>0</v>
      </c>
      <c r="C30" s="22">
        <f>SUM(C31:C34)-SUM(C35:C37)</f>
        <v>0</v>
      </c>
      <c r="D30" s="22">
        <f t="shared" ref="D30:D39" si="1">SUM(B30:C30)</f>
        <v>0</v>
      </c>
    </row>
    <row r="31" spans="1:4" x14ac:dyDescent="0.35">
      <c r="A31" s="26" t="s">
        <v>41</v>
      </c>
      <c r="B31" s="11">
        <f>SUMIFS(INDEX(HRS_115_0_Table_4!$A:$K,0,MATCH($A31,HRS_115_0_Table_4!$8:$8,0)),HRS_115_0_Table_4!$C:$C,B$29,HRS_115_0_Table_4!$A:$A,$A$5)</f>
        <v>0</v>
      </c>
      <c r="C31" s="11">
        <f>SUMIFS(INDEX(HRS_115_0_Table_4!$A:$K,0,MATCH($A31,HRS_115_0_Table_4!$8:$8,0)),HRS_115_0_Table_4!$C:$C,C$29,HRS_115_0_Table_4!$A:$A,$A$5)</f>
        <v>0</v>
      </c>
      <c r="D31" s="22">
        <f t="shared" si="1"/>
        <v>0</v>
      </c>
    </row>
    <row r="32" spans="1:4" x14ac:dyDescent="0.35">
      <c r="A32" s="26" t="s">
        <v>42</v>
      </c>
      <c r="B32" s="11">
        <f>SUMIFS(INDEX(HRS_115_0_Table_4!$A:$K,0,MATCH($A32,HRS_115_0_Table_4!$8:$8,0)),HRS_115_0_Table_4!$C:$C,B$29,HRS_115_0_Table_4!$A:$A,$A$5)</f>
        <v>0</v>
      </c>
      <c r="C32" s="11">
        <f>SUMIFS(INDEX(HRS_115_0_Table_4!$A:$K,0,MATCH($A32,HRS_115_0_Table_4!$8:$8,0)),HRS_115_0_Table_4!$C:$C,C$29,HRS_115_0_Table_4!$A:$A,$A$5)</f>
        <v>0</v>
      </c>
      <c r="D32" s="22">
        <f t="shared" si="1"/>
        <v>0</v>
      </c>
    </row>
    <row r="33" spans="1:4" x14ac:dyDescent="0.35">
      <c r="A33" s="26" t="s">
        <v>43</v>
      </c>
      <c r="B33" s="11">
        <f>SUMIFS(INDEX(HRS_115_0_Table_4!$A:$K,0,MATCH($A33,HRS_115_0_Table_4!$8:$8,0)),HRS_115_0_Table_4!$C:$C,B$29,HRS_115_0_Table_4!$A:$A,$A$5)</f>
        <v>0</v>
      </c>
      <c r="C33" s="11">
        <f>SUMIFS(INDEX(HRS_115_0_Table_4!$A:$K,0,MATCH($A33,HRS_115_0_Table_4!$8:$8,0)),HRS_115_0_Table_4!$C:$C,C$29,HRS_115_0_Table_4!$A:$A,$A$5)</f>
        <v>0</v>
      </c>
      <c r="D33" s="22">
        <f t="shared" si="1"/>
        <v>0</v>
      </c>
    </row>
    <row r="34" spans="1:4" x14ac:dyDescent="0.35">
      <c r="A34" s="26" t="s">
        <v>44</v>
      </c>
      <c r="B34" s="11">
        <f>SUMIFS(INDEX(HRS_115_0_Table_4!$A:$K,0,MATCH($A34,HRS_115_0_Table_4!$8:$8,0)),HRS_115_0_Table_4!$C:$C,B$29,HRS_115_0_Table_4!$A:$A,$A$5)</f>
        <v>0</v>
      </c>
      <c r="C34" s="11">
        <f>SUMIFS(INDEX(HRS_115_0_Table_4!$A:$K,0,MATCH($A34,HRS_115_0_Table_4!$8:$8,0)),HRS_115_0_Table_4!$C:$C,C$29,HRS_115_0_Table_4!$A:$A,$A$5)</f>
        <v>0</v>
      </c>
      <c r="D34" s="22">
        <f t="shared" si="1"/>
        <v>0</v>
      </c>
    </row>
    <row r="35" spans="1:4" x14ac:dyDescent="0.35">
      <c r="A35" s="26" t="s">
        <v>45</v>
      </c>
      <c r="B35" s="11">
        <f>SUMIFS(INDEX(HRS_115_0_Table_4!$A:$K,0,MATCH($A35,HRS_115_0_Table_4!$8:$8,0)),HRS_115_0_Table_4!$C:$C,B$29,HRS_115_0_Table_4!$A:$A,$A$5)</f>
        <v>0</v>
      </c>
      <c r="C35" s="11">
        <f>SUMIFS(INDEX(HRS_115_0_Table_4!$A:$K,0,MATCH($A35,HRS_115_0_Table_4!$8:$8,0)),HRS_115_0_Table_4!$C:$C,C$29,HRS_115_0_Table_4!$A:$A,$A$5)</f>
        <v>0</v>
      </c>
      <c r="D35" s="22">
        <f t="shared" si="1"/>
        <v>0</v>
      </c>
    </row>
    <row r="36" spans="1:4" x14ac:dyDescent="0.35">
      <c r="A36" s="26" t="s">
        <v>46</v>
      </c>
      <c r="B36" s="11">
        <f>SUMIFS(INDEX(HRS_115_0_Table_4!$A:$K,0,MATCH($A36,HRS_115_0_Table_4!$8:$8,0)),HRS_115_0_Table_4!$C:$C,B$29,HRS_115_0_Table_4!$A:$A,$A$5)</f>
        <v>0</v>
      </c>
      <c r="C36" s="11">
        <f>SUMIFS(INDEX(HRS_115_0_Table_4!$A:$K,0,MATCH($A36,HRS_115_0_Table_4!$8:$8,0)),HRS_115_0_Table_4!$C:$C,C$29,HRS_115_0_Table_4!$A:$A,$A$5)</f>
        <v>0</v>
      </c>
      <c r="D36" s="22">
        <f t="shared" si="1"/>
        <v>0</v>
      </c>
    </row>
    <row r="37" spans="1:4" x14ac:dyDescent="0.35">
      <c r="A37" s="26" t="s">
        <v>47</v>
      </c>
      <c r="B37" s="11">
        <f>SUMIFS(INDEX(HRS_115_0_Table_4!$A:$K,0,MATCH($A37,HRS_115_0_Table_4!$8:$8,0)),HRS_115_0_Table_4!$C:$C,B$29,HRS_115_0_Table_4!$A:$A,$A$5)</f>
        <v>0</v>
      </c>
      <c r="C37" s="11">
        <f>SUMIFS(INDEX(HRS_115_0_Table_4!$A:$K,0,MATCH($A37,HRS_115_0_Table_4!$8:$8,0)),HRS_115_0_Table_4!$C:$C,C$29,HRS_115_0_Table_4!$A:$A,$A$5)</f>
        <v>0</v>
      </c>
      <c r="D37" s="22">
        <f t="shared" si="1"/>
        <v>0</v>
      </c>
    </row>
    <row r="38" spans="1:4" x14ac:dyDescent="0.35">
      <c r="A38" s="18" t="s">
        <v>48</v>
      </c>
      <c r="B38" s="11">
        <f>SUMIFS(INDEX(HRS_115_0_Table_4!$A:$K,0,MATCH($A38,HRS_115_0_Table_4!$8:$8,0)),HRS_115_0_Table_4!$C:$C,B$29,HRS_115_0_Table_4!$A:$A,$A$5)</f>
        <v>0</v>
      </c>
      <c r="C38" s="11">
        <f>SUMIFS(INDEX(HRS_115_0_Table_4!$A:$K,0,MATCH($A38,HRS_115_0_Table_4!$8:$8,0)),HRS_115_0_Table_4!$C:$C,C$29,HRS_115_0_Table_4!$A:$A,$A$5)</f>
        <v>0</v>
      </c>
      <c r="D38" s="22">
        <f t="shared" si="1"/>
        <v>0</v>
      </c>
    </row>
    <row r="39" spans="1:4" x14ac:dyDescent="0.35">
      <c r="A39" s="18" t="s">
        <v>126</v>
      </c>
      <c r="B39" s="22">
        <f>SUM(B30,B38)</f>
        <v>0</v>
      </c>
      <c r="C39" s="22">
        <f>SUM(C30,C38)</f>
        <v>0</v>
      </c>
      <c r="D39" s="22">
        <f t="shared" si="1"/>
        <v>0</v>
      </c>
    </row>
    <row r="40" spans="1:4" x14ac:dyDescent="0.35">
      <c r="A40" s="18" t="s">
        <v>127</v>
      </c>
      <c r="B40" s="20">
        <f>'Playback - PBS'!B37</f>
        <v>0</v>
      </c>
      <c r="C40" s="20">
        <f>'Playback - PBS'!C37</f>
        <v>0</v>
      </c>
      <c r="D40" s="18"/>
    </row>
    <row r="41" spans="1:4" x14ac:dyDescent="0.35">
      <c r="A41" s="18" t="s">
        <v>128</v>
      </c>
      <c r="B41" s="22">
        <f>IFERROR(B39*B40,0)</f>
        <v>0</v>
      </c>
      <c r="C41" s="22">
        <f>IFERROR(C39*C40,0)</f>
        <v>0</v>
      </c>
      <c r="D41" s="22">
        <f>SUM(B41:C41)</f>
        <v>0</v>
      </c>
    </row>
    <row r="44" spans="1:4" x14ac:dyDescent="0.35">
      <c r="A44" s="15" t="s">
        <v>129</v>
      </c>
      <c r="B44" s="15"/>
    </row>
    <row r="45" spans="1:4" x14ac:dyDescent="0.35">
      <c r="A45" s="14" t="s">
        <v>113</v>
      </c>
      <c r="B45" s="27"/>
    </row>
    <row r="46" spans="1:4" x14ac:dyDescent="0.35">
      <c r="A46" s="18" t="s">
        <v>51</v>
      </c>
      <c r="B46" s="11">
        <f>SUMIFS(INDEX(HRS_115_0_Table_5!$A:$F,0,MATCH($A46,HRS_115_0_Table_5!$8:$8,0)),HRS_115_0_Table_5!$A:$A,$A$5)</f>
        <v>0</v>
      </c>
    </row>
    <row r="47" spans="1:4" x14ac:dyDescent="0.35">
      <c r="A47" s="18" t="s">
        <v>52</v>
      </c>
      <c r="B47" s="11">
        <f>SUMIFS(INDEX(HRS_115_0_Table_5!$A:$F,0,MATCH($A47,HRS_115_0_Table_5!$8:$8,0)),HRS_115_0_Table_5!$A:$A,$A$5)</f>
        <v>0</v>
      </c>
    </row>
    <row r="48" spans="1:4" x14ac:dyDescent="0.35">
      <c r="A48" s="18" t="s">
        <v>53</v>
      </c>
      <c r="B48" s="11">
        <f>SUMIFS(INDEX(HRS_115_0_Table_5!$A:$F,0,MATCH($A48,HRS_115_0_Table_5!$8:$8,0)),HRS_115_0_Table_5!$A:$A,$A$5)</f>
        <v>0</v>
      </c>
    </row>
    <row r="49" spans="1:4" x14ac:dyDescent="0.35">
      <c r="A49" s="18" t="s">
        <v>130</v>
      </c>
      <c r="B49" s="22">
        <f>B46-B47+B48</f>
        <v>0</v>
      </c>
    </row>
    <row r="50" spans="1:4" x14ac:dyDescent="0.35">
      <c r="A50" s="18" t="s">
        <v>54</v>
      </c>
      <c r="B50" s="11">
        <f>SUMIFS(INDEX(HRS_115_0_Table_5!$A:$F,0,MATCH($A50,HRS_115_0_Table_5!$8:$8,0)),HRS_115_0_Table_5!$A:$A,$A$5)</f>
        <v>0</v>
      </c>
    </row>
    <row r="51" spans="1:4" x14ac:dyDescent="0.35">
      <c r="A51" s="18" t="s">
        <v>131</v>
      </c>
      <c r="B51" s="22">
        <f>SUM(B49:B50)</f>
        <v>0</v>
      </c>
    </row>
    <row r="52" spans="1:4" x14ac:dyDescent="0.35">
      <c r="A52" s="18" t="s">
        <v>132</v>
      </c>
      <c r="B52" s="25">
        <v>0.04</v>
      </c>
    </row>
    <row r="53" spans="1:4" x14ac:dyDescent="0.35">
      <c r="A53" s="18" t="s">
        <v>133</v>
      </c>
      <c r="B53" s="22">
        <f>B46*B52</f>
        <v>0</v>
      </c>
    </row>
    <row r="56" spans="1:4" x14ac:dyDescent="0.35">
      <c r="A56" s="15" t="s">
        <v>134</v>
      </c>
      <c r="B56" s="15"/>
      <c r="C56" s="15"/>
      <c r="D56" s="15"/>
    </row>
    <row r="57" spans="1:4" ht="23.25" x14ac:dyDescent="0.35">
      <c r="A57" s="14" t="s">
        <v>135</v>
      </c>
      <c r="B57" s="27" t="s">
        <v>169</v>
      </c>
      <c r="C57" s="27" t="s">
        <v>170</v>
      </c>
      <c r="D57" s="27" t="s">
        <v>105</v>
      </c>
    </row>
    <row r="58" spans="1:4" x14ac:dyDescent="0.35">
      <c r="A58" s="18" t="s">
        <v>58</v>
      </c>
      <c r="B58" s="11">
        <f>SUMIFS(INDEX(HRS_115_0_Table_6!$A:$F,0,MATCH($A58,HRS_115_0_Table_6!$8:$8,0)),HRS_115_0_Table_6!$C:$C,B$57,HRS_115_0_Table_6!$A:$A,$A$5)</f>
        <v>0</v>
      </c>
      <c r="C58" s="11">
        <f>SUMIFS(INDEX(HRS_115_0_Table_6!$A:$F,0,MATCH($A58,HRS_115_0_Table_6!$8:$8,0)),HRS_115_0_Table_6!$C:$C,C$57,HRS_115_0_Table_6!$A:$A,$A$5)</f>
        <v>0</v>
      </c>
      <c r="D58" s="22">
        <f>SUM(B58:C58)</f>
        <v>0</v>
      </c>
    </row>
    <row r="59" spans="1:4" x14ac:dyDescent="0.35">
      <c r="A59" s="18" t="s">
        <v>59</v>
      </c>
      <c r="B59" s="11">
        <f>SUMIFS(INDEX(HRS_115_0_Table_6!$A:$F,0,MATCH($A59,HRS_115_0_Table_6!$8:$8,0)),HRS_115_0_Table_6!$C:$C,B$57,HRS_115_0_Table_6!$A:$A,$A$5)</f>
        <v>0</v>
      </c>
      <c r="C59" s="11">
        <f>SUMIFS(INDEX(HRS_115_0_Table_6!$A:$F,0,MATCH($A59,HRS_115_0_Table_6!$8:$8,0)),HRS_115_0_Table_6!$C:$C,C$57,HRS_115_0_Table_6!$A:$A,$A$5)</f>
        <v>0</v>
      </c>
      <c r="D59" s="22">
        <f>SUM(B59:C59)</f>
        <v>0</v>
      </c>
    </row>
    <row r="60" spans="1:4" x14ac:dyDescent="0.35">
      <c r="A60" s="18" t="s">
        <v>136</v>
      </c>
      <c r="B60" s="22">
        <f>B59-B58</f>
        <v>0</v>
      </c>
      <c r="C60" s="22">
        <f>C59-C58</f>
        <v>0</v>
      </c>
      <c r="D60" s="22">
        <f>D59-D58</f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29C2-64FB-45D6-8757-5AFB0B1AB81D}">
  <sheetPr>
    <tabColor theme="4" tint="0.79998168889431442"/>
  </sheetPr>
  <dimension ref="A1:N109"/>
  <sheetViews>
    <sheetView zoomScale="85" zoomScaleNormal="85" workbookViewId="0">
      <selection activeCell="X61" sqref="X61"/>
    </sheetView>
  </sheetViews>
  <sheetFormatPr defaultColWidth="9.1328125" defaultRowHeight="11.65" x14ac:dyDescent="0.35"/>
  <cols>
    <col min="1" max="1" width="56" style="11" bestFit="1" customWidth="1"/>
    <col min="2" max="14" width="12.73046875" style="11" customWidth="1"/>
    <col min="15" max="16384" width="9.1328125" style="11"/>
  </cols>
  <sheetData>
    <row r="1" spans="1:14" ht="13.9" x14ac:dyDescent="0.35">
      <c r="A1" s="28" t="str">
        <f>IF(EntityDetails!$B$1=0,"'Institution Name' required",EntityDetails!$B$1)</f>
        <v>'Institution Name' required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3.9" x14ac:dyDescent="0.35">
      <c r="A2" s="35" t="str">
        <f>IF(EntityDetails!$B$1 = 0,
"'Reporting period' required",
"Future Exposure Risk Charge data for the period ending "&amp;TEXT(EntityDetails!$B$3,"DD MMMM YYYY"))</f>
        <v>'Reporting period' required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x14ac:dyDescent="0.35">
      <c r="A4" s="17" t="s">
        <v>96</v>
      </c>
    </row>
    <row r="5" spans="1:14" x14ac:dyDescent="0.35">
      <c r="A5" s="30" t="str">
        <f>'Playback - PBS'!$A$5</f>
        <v>HealthBenefitsFund</v>
      </c>
    </row>
    <row r="7" spans="1:14" x14ac:dyDescent="0.35">
      <c r="A7" s="12" t="s">
        <v>186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35">
      <c r="A8" s="19" t="s">
        <v>183</v>
      </c>
      <c r="B8" s="13" t="s">
        <v>171</v>
      </c>
      <c r="C8" s="13" t="s">
        <v>172</v>
      </c>
      <c r="D8" s="13" t="s">
        <v>173</v>
      </c>
      <c r="E8" s="13" t="s">
        <v>174</v>
      </c>
      <c r="F8" s="13" t="s">
        <v>175</v>
      </c>
      <c r="G8" s="13" t="s">
        <v>176</v>
      </c>
      <c r="H8" s="13" t="s">
        <v>177</v>
      </c>
      <c r="I8" s="13" t="s">
        <v>178</v>
      </c>
      <c r="J8" s="13" t="s">
        <v>179</v>
      </c>
      <c r="K8" s="13" t="s">
        <v>180</v>
      </c>
      <c r="L8" s="13" t="s">
        <v>181</v>
      </c>
      <c r="M8" s="13" t="s">
        <v>182</v>
      </c>
      <c r="N8" s="13" t="s">
        <v>105</v>
      </c>
    </row>
    <row r="9" spans="1:14" x14ac:dyDescent="0.35">
      <c r="A9" s="26" t="s">
        <v>64</v>
      </c>
      <c r="B9" s="21">
        <f>SUMIFS(INDEX(HRS_115_0_Table_7!$A:$K,0,MATCH($A9,HRS_115_0_Table_7!$8:$8,0)),HRS_115_0_Table_7!$D:$D,B$8,HRS_115_0_Table_7!$A:$A,$A$5,HRS_115_0_Table_7!$C:$C,$A$8)</f>
        <v>0</v>
      </c>
      <c r="C9" s="21">
        <f>SUMIFS(INDEX(HRS_115_0_Table_7!$A:$K,0,MATCH($A9,HRS_115_0_Table_7!$8:$8,0)),HRS_115_0_Table_7!$D:$D,C$8,HRS_115_0_Table_7!$A:$A,$A$5,HRS_115_0_Table_7!$C:$C,$A$8)</f>
        <v>0</v>
      </c>
      <c r="D9" s="21">
        <f>SUMIFS(INDEX(HRS_115_0_Table_7!$A:$K,0,MATCH($A9,HRS_115_0_Table_7!$8:$8,0)),HRS_115_0_Table_7!$D:$D,D$8,HRS_115_0_Table_7!$A:$A,$A$5,HRS_115_0_Table_7!$C:$C,$A$8)</f>
        <v>0</v>
      </c>
      <c r="E9" s="21">
        <f>SUMIFS(INDEX(HRS_115_0_Table_7!$A:$K,0,MATCH($A9,HRS_115_0_Table_7!$8:$8,0)),HRS_115_0_Table_7!$D:$D,E$8,HRS_115_0_Table_7!$A:$A,$A$5,HRS_115_0_Table_7!$C:$C,$A$8)</f>
        <v>0</v>
      </c>
      <c r="F9" s="21">
        <f>SUMIFS(INDEX(HRS_115_0_Table_7!$A:$K,0,MATCH($A9,HRS_115_0_Table_7!$8:$8,0)),HRS_115_0_Table_7!$D:$D,F$8,HRS_115_0_Table_7!$A:$A,$A$5,HRS_115_0_Table_7!$C:$C,$A$8)</f>
        <v>0</v>
      </c>
      <c r="G9" s="21">
        <f>SUMIFS(INDEX(HRS_115_0_Table_7!$A:$K,0,MATCH($A9,HRS_115_0_Table_7!$8:$8,0)),HRS_115_0_Table_7!$D:$D,G$8,HRS_115_0_Table_7!$A:$A,$A$5,HRS_115_0_Table_7!$C:$C,$A$8)</f>
        <v>0</v>
      </c>
      <c r="H9" s="21">
        <f>SUMIFS(INDEX(HRS_115_0_Table_7!$A:$K,0,MATCH($A9,HRS_115_0_Table_7!$8:$8,0)),HRS_115_0_Table_7!$D:$D,H$8,HRS_115_0_Table_7!$A:$A,$A$5,HRS_115_0_Table_7!$C:$C,$A$8)</f>
        <v>0</v>
      </c>
      <c r="I9" s="21">
        <f>SUMIFS(INDEX(HRS_115_0_Table_7!$A:$K,0,MATCH($A9,HRS_115_0_Table_7!$8:$8,0)),HRS_115_0_Table_7!$D:$D,I$8,HRS_115_0_Table_7!$A:$A,$A$5,HRS_115_0_Table_7!$C:$C,$A$8)</f>
        <v>0</v>
      </c>
      <c r="J9" s="21">
        <f>SUMIFS(INDEX(HRS_115_0_Table_7!$A:$K,0,MATCH($A9,HRS_115_0_Table_7!$8:$8,0)),HRS_115_0_Table_7!$D:$D,J$8,HRS_115_0_Table_7!$A:$A,$A$5,HRS_115_0_Table_7!$C:$C,$A$8)</f>
        <v>0</v>
      </c>
      <c r="K9" s="21">
        <f>SUMIFS(INDEX(HRS_115_0_Table_7!$A:$K,0,MATCH($A9,HRS_115_0_Table_7!$8:$8,0)),HRS_115_0_Table_7!$D:$D,K$8,HRS_115_0_Table_7!$A:$A,$A$5,HRS_115_0_Table_7!$C:$C,$A$8)</f>
        <v>0</v>
      </c>
      <c r="L9" s="21">
        <f>SUMIFS(INDEX(HRS_115_0_Table_7!$A:$K,0,MATCH($A9,HRS_115_0_Table_7!$8:$8,0)),HRS_115_0_Table_7!$D:$D,L$8,HRS_115_0_Table_7!$A:$A,$A$5,HRS_115_0_Table_7!$C:$C,$A$8)</f>
        <v>0</v>
      </c>
      <c r="M9" s="21">
        <f>SUMIFS(INDEX(HRS_115_0_Table_7!$A:$K,0,MATCH($A9,HRS_115_0_Table_7!$8:$8,0)),HRS_115_0_Table_7!$D:$D,M$8,HRS_115_0_Table_7!$A:$A,$A$5,HRS_115_0_Table_7!$C:$C,$A$8)</f>
        <v>0</v>
      </c>
      <c r="N9" s="22">
        <f>AVERAGE(B9:M9)</f>
        <v>0</v>
      </c>
    </row>
    <row r="10" spans="1:14" x14ac:dyDescent="0.35">
      <c r="A10" s="26" t="s">
        <v>65</v>
      </c>
      <c r="B10" s="21">
        <f>SUMIFS(INDEX(HRS_115_0_Table_7!$A:$K,0,MATCH($A10,HRS_115_0_Table_7!$8:$8,0)),HRS_115_0_Table_7!$D:$D,B$8,HRS_115_0_Table_7!$A:$A,$A$5,HRS_115_0_Table_7!$C:$C,$A$8)</f>
        <v>0</v>
      </c>
      <c r="C10" s="21">
        <f>SUMIFS(INDEX(HRS_115_0_Table_7!$A:$K,0,MATCH($A10,HRS_115_0_Table_7!$8:$8,0)),HRS_115_0_Table_7!$D:$D,C$8,HRS_115_0_Table_7!$A:$A,$A$5,HRS_115_0_Table_7!$C:$C,$A$8)</f>
        <v>0</v>
      </c>
      <c r="D10" s="21">
        <f>SUMIFS(INDEX(HRS_115_0_Table_7!$A:$K,0,MATCH($A10,HRS_115_0_Table_7!$8:$8,0)),HRS_115_0_Table_7!$D:$D,D$8,HRS_115_0_Table_7!$A:$A,$A$5,HRS_115_0_Table_7!$C:$C,$A$8)</f>
        <v>0</v>
      </c>
      <c r="E10" s="21">
        <f>SUMIFS(INDEX(HRS_115_0_Table_7!$A:$K,0,MATCH($A10,HRS_115_0_Table_7!$8:$8,0)),HRS_115_0_Table_7!$D:$D,E$8,HRS_115_0_Table_7!$A:$A,$A$5,HRS_115_0_Table_7!$C:$C,$A$8)</f>
        <v>0</v>
      </c>
      <c r="F10" s="21">
        <f>SUMIFS(INDEX(HRS_115_0_Table_7!$A:$K,0,MATCH($A10,HRS_115_0_Table_7!$8:$8,0)),HRS_115_0_Table_7!$D:$D,F$8,HRS_115_0_Table_7!$A:$A,$A$5,HRS_115_0_Table_7!$C:$C,$A$8)</f>
        <v>0</v>
      </c>
      <c r="G10" s="21">
        <f>SUMIFS(INDEX(HRS_115_0_Table_7!$A:$K,0,MATCH($A10,HRS_115_0_Table_7!$8:$8,0)),HRS_115_0_Table_7!$D:$D,G$8,HRS_115_0_Table_7!$A:$A,$A$5,HRS_115_0_Table_7!$C:$C,$A$8)</f>
        <v>0</v>
      </c>
      <c r="H10" s="21">
        <f>SUMIFS(INDEX(HRS_115_0_Table_7!$A:$K,0,MATCH($A10,HRS_115_0_Table_7!$8:$8,0)),HRS_115_0_Table_7!$D:$D,H$8,HRS_115_0_Table_7!$A:$A,$A$5,HRS_115_0_Table_7!$C:$C,$A$8)</f>
        <v>0</v>
      </c>
      <c r="I10" s="21">
        <f>SUMIFS(INDEX(HRS_115_0_Table_7!$A:$K,0,MATCH($A10,HRS_115_0_Table_7!$8:$8,0)),HRS_115_0_Table_7!$D:$D,I$8,HRS_115_0_Table_7!$A:$A,$A$5,HRS_115_0_Table_7!$C:$C,$A$8)</f>
        <v>0</v>
      </c>
      <c r="J10" s="21">
        <f>SUMIFS(INDEX(HRS_115_0_Table_7!$A:$K,0,MATCH($A10,HRS_115_0_Table_7!$8:$8,0)),HRS_115_0_Table_7!$D:$D,J$8,HRS_115_0_Table_7!$A:$A,$A$5,HRS_115_0_Table_7!$C:$C,$A$8)</f>
        <v>0</v>
      </c>
      <c r="K10" s="21">
        <f>SUMIFS(INDEX(HRS_115_0_Table_7!$A:$K,0,MATCH($A10,HRS_115_0_Table_7!$8:$8,0)),HRS_115_0_Table_7!$D:$D,K$8,HRS_115_0_Table_7!$A:$A,$A$5,HRS_115_0_Table_7!$C:$C,$A$8)</f>
        <v>0</v>
      </c>
      <c r="L10" s="21">
        <f>SUMIFS(INDEX(HRS_115_0_Table_7!$A:$K,0,MATCH($A10,HRS_115_0_Table_7!$8:$8,0)),HRS_115_0_Table_7!$D:$D,L$8,HRS_115_0_Table_7!$A:$A,$A$5,HRS_115_0_Table_7!$C:$C,$A$8)</f>
        <v>0</v>
      </c>
      <c r="M10" s="21">
        <f>SUMIFS(INDEX(HRS_115_0_Table_7!$A:$K,0,MATCH($A10,HRS_115_0_Table_7!$8:$8,0)),HRS_115_0_Table_7!$D:$D,M$8,HRS_115_0_Table_7!$A:$A,$A$5,HRS_115_0_Table_7!$C:$C,$A$8)</f>
        <v>0</v>
      </c>
      <c r="N10" s="22">
        <f>SUM(B10:M10)</f>
        <v>0</v>
      </c>
    </row>
    <row r="11" spans="1:14" x14ac:dyDescent="0.35">
      <c r="A11" s="26" t="s">
        <v>66</v>
      </c>
      <c r="B11" s="21">
        <f>SUMIFS(INDEX(HRS_115_0_Table_7!$A:$K,0,MATCH($A11,HRS_115_0_Table_7!$8:$8,0)),HRS_115_0_Table_7!$D:$D,B$8,HRS_115_0_Table_7!$A:$A,$A$5,HRS_115_0_Table_7!$C:$C,$A$8)</f>
        <v>0</v>
      </c>
      <c r="C11" s="21">
        <f>SUMIFS(INDEX(HRS_115_0_Table_7!$A:$K,0,MATCH($A11,HRS_115_0_Table_7!$8:$8,0)),HRS_115_0_Table_7!$D:$D,C$8,HRS_115_0_Table_7!$A:$A,$A$5,HRS_115_0_Table_7!$C:$C,$A$8)</f>
        <v>0</v>
      </c>
      <c r="D11" s="21">
        <f>SUMIFS(INDEX(HRS_115_0_Table_7!$A:$K,0,MATCH($A11,HRS_115_0_Table_7!$8:$8,0)),HRS_115_0_Table_7!$D:$D,D$8,HRS_115_0_Table_7!$A:$A,$A$5,HRS_115_0_Table_7!$C:$C,$A$8)</f>
        <v>0</v>
      </c>
      <c r="E11" s="21">
        <f>SUMIFS(INDEX(HRS_115_0_Table_7!$A:$K,0,MATCH($A11,HRS_115_0_Table_7!$8:$8,0)),HRS_115_0_Table_7!$D:$D,E$8,HRS_115_0_Table_7!$A:$A,$A$5,HRS_115_0_Table_7!$C:$C,$A$8)</f>
        <v>0</v>
      </c>
      <c r="F11" s="21">
        <f>SUMIFS(INDEX(HRS_115_0_Table_7!$A:$K,0,MATCH($A11,HRS_115_0_Table_7!$8:$8,0)),HRS_115_0_Table_7!$D:$D,F$8,HRS_115_0_Table_7!$A:$A,$A$5,HRS_115_0_Table_7!$C:$C,$A$8)</f>
        <v>0</v>
      </c>
      <c r="G11" s="21">
        <f>SUMIFS(INDEX(HRS_115_0_Table_7!$A:$K,0,MATCH($A11,HRS_115_0_Table_7!$8:$8,0)),HRS_115_0_Table_7!$D:$D,G$8,HRS_115_0_Table_7!$A:$A,$A$5,HRS_115_0_Table_7!$C:$C,$A$8)</f>
        <v>0</v>
      </c>
      <c r="H11" s="21">
        <f>SUMIFS(INDEX(HRS_115_0_Table_7!$A:$K,0,MATCH($A11,HRS_115_0_Table_7!$8:$8,0)),HRS_115_0_Table_7!$D:$D,H$8,HRS_115_0_Table_7!$A:$A,$A$5,HRS_115_0_Table_7!$C:$C,$A$8)</f>
        <v>0</v>
      </c>
      <c r="I11" s="21">
        <f>SUMIFS(INDEX(HRS_115_0_Table_7!$A:$K,0,MATCH($A11,HRS_115_0_Table_7!$8:$8,0)),HRS_115_0_Table_7!$D:$D,I$8,HRS_115_0_Table_7!$A:$A,$A$5,HRS_115_0_Table_7!$C:$C,$A$8)</f>
        <v>0</v>
      </c>
      <c r="J11" s="21">
        <f>SUMIFS(INDEX(HRS_115_0_Table_7!$A:$K,0,MATCH($A11,HRS_115_0_Table_7!$8:$8,0)),HRS_115_0_Table_7!$D:$D,J$8,HRS_115_0_Table_7!$A:$A,$A$5,HRS_115_0_Table_7!$C:$C,$A$8)</f>
        <v>0</v>
      </c>
      <c r="K11" s="21">
        <f>SUMIFS(INDEX(HRS_115_0_Table_7!$A:$K,0,MATCH($A11,HRS_115_0_Table_7!$8:$8,0)),HRS_115_0_Table_7!$D:$D,K$8,HRS_115_0_Table_7!$A:$A,$A$5,HRS_115_0_Table_7!$C:$C,$A$8)</f>
        <v>0</v>
      </c>
      <c r="L11" s="21">
        <f>SUMIFS(INDEX(HRS_115_0_Table_7!$A:$K,0,MATCH($A11,HRS_115_0_Table_7!$8:$8,0)),HRS_115_0_Table_7!$D:$D,L$8,HRS_115_0_Table_7!$A:$A,$A$5,HRS_115_0_Table_7!$C:$C,$A$8)</f>
        <v>0</v>
      </c>
      <c r="M11" s="21">
        <f>SUMIFS(INDEX(HRS_115_0_Table_7!$A:$K,0,MATCH($A11,HRS_115_0_Table_7!$8:$8,0)),HRS_115_0_Table_7!$D:$D,M$8,HRS_115_0_Table_7!$A:$A,$A$5,HRS_115_0_Table_7!$C:$C,$A$8)</f>
        <v>0</v>
      </c>
      <c r="N11" s="22">
        <f t="shared" ref="N11:N30" si="0">SUM(B11:M11)</f>
        <v>0</v>
      </c>
    </row>
    <row r="12" spans="1:14" x14ac:dyDescent="0.35">
      <c r="A12" s="26" t="s">
        <v>67</v>
      </c>
      <c r="B12" s="21">
        <f>SUMIFS(INDEX(HRS_115_0_Table_7!$A:$K,0,MATCH($A12,HRS_115_0_Table_7!$8:$8,0)),HRS_115_0_Table_7!$D:$D,B$8,HRS_115_0_Table_7!$A:$A,$A$5,HRS_115_0_Table_7!$C:$C,$A$8)</f>
        <v>0</v>
      </c>
      <c r="C12" s="21">
        <f>SUMIFS(INDEX(HRS_115_0_Table_7!$A:$K,0,MATCH($A12,HRS_115_0_Table_7!$8:$8,0)),HRS_115_0_Table_7!$D:$D,C$8,HRS_115_0_Table_7!$A:$A,$A$5,HRS_115_0_Table_7!$C:$C,$A$8)</f>
        <v>0</v>
      </c>
      <c r="D12" s="21">
        <f>SUMIFS(INDEX(HRS_115_0_Table_7!$A:$K,0,MATCH($A12,HRS_115_0_Table_7!$8:$8,0)),HRS_115_0_Table_7!$D:$D,D$8,HRS_115_0_Table_7!$A:$A,$A$5,HRS_115_0_Table_7!$C:$C,$A$8)</f>
        <v>0</v>
      </c>
      <c r="E12" s="21">
        <f>SUMIFS(INDEX(HRS_115_0_Table_7!$A:$K,0,MATCH($A12,HRS_115_0_Table_7!$8:$8,0)),HRS_115_0_Table_7!$D:$D,E$8,HRS_115_0_Table_7!$A:$A,$A$5,HRS_115_0_Table_7!$C:$C,$A$8)</f>
        <v>0</v>
      </c>
      <c r="F12" s="21">
        <f>SUMIFS(INDEX(HRS_115_0_Table_7!$A:$K,0,MATCH($A12,HRS_115_0_Table_7!$8:$8,0)),HRS_115_0_Table_7!$D:$D,F$8,HRS_115_0_Table_7!$A:$A,$A$5,HRS_115_0_Table_7!$C:$C,$A$8)</f>
        <v>0</v>
      </c>
      <c r="G12" s="21">
        <f>SUMIFS(INDEX(HRS_115_0_Table_7!$A:$K,0,MATCH($A12,HRS_115_0_Table_7!$8:$8,0)),HRS_115_0_Table_7!$D:$D,G$8,HRS_115_0_Table_7!$A:$A,$A$5,HRS_115_0_Table_7!$C:$C,$A$8)</f>
        <v>0</v>
      </c>
      <c r="H12" s="21">
        <f>SUMIFS(INDEX(HRS_115_0_Table_7!$A:$K,0,MATCH($A12,HRS_115_0_Table_7!$8:$8,0)),HRS_115_0_Table_7!$D:$D,H$8,HRS_115_0_Table_7!$A:$A,$A$5,HRS_115_0_Table_7!$C:$C,$A$8)</f>
        <v>0</v>
      </c>
      <c r="I12" s="21">
        <f>SUMIFS(INDEX(HRS_115_0_Table_7!$A:$K,0,MATCH($A12,HRS_115_0_Table_7!$8:$8,0)),HRS_115_0_Table_7!$D:$D,I$8,HRS_115_0_Table_7!$A:$A,$A$5,HRS_115_0_Table_7!$C:$C,$A$8)</f>
        <v>0</v>
      </c>
      <c r="J12" s="21">
        <f>SUMIFS(INDEX(HRS_115_0_Table_7!$A:$K,0,MATCH($A12,HRS_115_0_Table_7!$8:$8,0)),HRS_115_0_Table_7!$D:$D,J$8,HRS_115_0_Table_7!$A:$A,$A$5,HRS_115_0_Table_7!$C:$C,$A$8)</f>
        <v>0</v>
      </c>
      <c r="K12" s="21">
        <f>SUMIFS(INDEX(HRS_115_0_Table_7!$A:$K,0,MATCH($A12,HRS_115_0_Table_7!$8:$8,0)),HRS_115_0_Table_7!$D:$D,K$8,HRS_115_0_Table_7!$A:$A,$A$5,HRS_115_0_Table_7!$C:$C,$A$8)</f>
        <v>0</v>
      </c>
      <c r="L12" s="21">
        <f>SUMIFS(INDEX(HRS_115_0_Table_7!$A:$K,0,MATCH($A12,HRS_115_0_Table_7!$8:$8,0)),HRS_115_0_Table_7!$D:$D,L$8,HRS_115_0_Table_7!$A:$A,$A$5,HRS_115_0_Table_7!$C:$C,$A$8)</f>
        <v>0</v>
      </c>
      <c r="M12" s="21">
        <f>SUMIFS(INDEX(HRS_115_0_Table_7!$A:$K,0,MATCH($A12,HRS_115_0_Table_7!$8:$8,0)),HRS_115_0_Table_7!$D:$D,M$8,HRS_115_0_Table_7!$A:$A,$A$5,HRS_115_0_Table_7!$C:$C,$A$8)</f>
        <v>0</v>
      </c>
      <c r="N12" s="22">
        <f t="shared" si="0"/>
        <v>0</v>
      </c>
    </row>
    <row r="13" spans="1:14" x14ac:dyDescent="0.35">
      <c r="A13" s="26" t="s">
        <v>68</v>
      </c>
      <c r="B13" s="21">
        <f>SUMIFS(INDEX(HRS_115_0_Table_7!$A:$K,0,MATCH($A13,HRS_115_0_Table_7!$8:$8,0)),HRS_115_0_Table_7!$D:$D,B$8,HRS_115_0_Table_7!$A:$A,$A$5,HRS_115_0_Table_7!$C:$C,$A$8)</f>
        <v>0</v>
      </c>
      <c r="C13" s="21">
        <f>SUMIFS(INDEX(HRS_115_0_Table_7!$A:$K,0,MATCH($A13,HRS_115_0_Table_7!$8:$8,0)),HRS_115_0_Table_7!$D:$D,C$8,HRS_115_0_Table_7!$A:$A,$A$5,HRS_115_0_Table_7!$C:$C,$A$8)</f>
        <v>0</v>
      </c>
      <c r="D13" s="21">
        <f>SUMIFS(INDEX(HRS_115_0_Table_7!$A:$K,0,MATCH($A13,HRS_115_0_Table_7!$8:$8,0)),HRS_115_0_Table_7!$D:$D,D$8,HRS_115_0_Table_7!$A:$A,$A$5,HRS_115_0_Table_7!$C:$C,$A$8)</f>
        <v>0</v>
      </c>
      <c r="E13" s="21">
        <f>SUMIFS(INDEX(HRS_115_0_Table_7!$A:$K,0,MATCH($A13,HRS_115_0_Table_7!$8:$8,0)),HRS_115_0_Table_7!$D:$D,E$8,HRS_115_0_Table_7!$A:$A,$A$5,HRS_115_0_Table_7!$C:$C,$A$8)</f>
        <v>0</v>
      </c>
      <c r="F13" s="21">
        <f>SUMIFS(INDEX(HRS_115_0_Table_7!$A:$K,0,MATCH($A13,HRS_115_0_Table_7!$8:$8,0)),HRS_115_0_Table_7!$D:$D,F$8,HRS_115_0_Table_7!$A:$A,$A$5,HRS_115_0_Table_7!$C:$C,$A$8)</f>
        <v>0</v>
      </c>
      <c r="G13" s="21">
        <f>SUMIFS(INDEX(HRS_115_0_Table_7!$A:$K,0,MATCH($A13,HRS_115_0_Table_7!$8:$8,0)),HRS_115_0_Table_7!$D:$D,G$8,HRS_115_0_Table_7!$A:$A,$A$5,HRS_115_0_Table_7!$C:$C,$A$8)</f>
        <v>0</v>
      </c>
      <c r="H13" s="21">
        <f>SUMIFS(INDEX(HRS_115_0_Table_7!$A:$K,0,MATCH($A13,HRS_115_0_Table_7!$8:$8,0)),HRS_115_0_Table_7!$D:$D,H$8,HRS_115_0_Table_7!$A:$A,$A$5,HRS_115_0_Table_7!$C:$C,$A$8)</f>
        <v>0</v>
      </c>
      <c r="I13" s="21">
        <f>SUMIFS(INDEX(HRS_115_0_Table_7!$A:$K,0,MATCH($A13,HRS_115_0_Table_7!$8:$8,0)),HRS_115_0_Table_7!$D:$D,I$8,HRS_115_0_Table_7!$A:$A,$A$5,HRS_115_0_Table_7!$C:$C,$A$8)</f>
        <v>0</v>
      </c>
      <c r="J13" s="21">
        <f>SUMIFS(INDEX(HRS_115_0_Table_7!$A:$K,0,MATCH($A13,HRS_115_0_Table_7!$8:$8,0)),HRS_115_0_Table_7!$D:$D,J$8,HRS_115_0_Table_7!$A:$A,$A$5,HRS_115_0_Table_7!$C:$C,$A$8)</f>
        <v>0</v>
      </c>
      <c r="K13" s="21">
        <f>SUMIFS(INDEX(HRS_115_0_Table_7!$A:$K,0,MATCH($A13,HRS_115_0_Table_7!$8:$8,0)),HRS_115_0_Table_7!$D:$D,K$8,HRS_115_0_Table_7!$A:$A,$A$5,HRS_115_0_Table_7!$C:$C,$A$8)</f>
        <v>0</v>
      </c>
      <c r="L13" s="21">
        <f>SUMIFS(INDEX(HRS_115_0_Table_7!$A:$K,0,MATCH($A13,HRS_115_0_Table_7!$8:$8,0)),HRS_115_0_Table_7!$D:$D,L$8,HRS_115_0_Table_7!$A:$A,$A$5,HRS_115_0_Table_7!$C:$C,$A$8)</f>
        <v>0</v>
      </c>
      <c r="M13" s="21">
        <f>SUMIFS(INDEX(HRS_115_0_Table_7!$A:$K,0,MATCH($A13,HRS_115_0_Table_7!$8:$8,0)),HRS_115_0_Table_7!$D:$D,M$8,HRS_115_0_Table_7!$A:$A,$A$5,HRS_115_0_Table_7!$C:$C,$A$8)</f>
        <v>0</v>
      </c>
      <c r="N13" s="22">
        <f t="shared" si="0"/>
        <v>0</v>
      </c>
    </row>
    <row r="14" spans="1:14" x14ac:dyDescent="0.35">
      <c r="A14" s="26" t="s">
        <v>69</v>
      </c>
      <c r="B14" s="21">
        <f>SUMIFS(INDEX(HRS_115_0_Table_7!$A:$K,0,MATCH($A14,HRS_115_0_Table_7!$8:$8,0)),HRS_115_0_Table_7!$D:$D,B$8,HRS_115_0_Table_7!$A:$A,$A$5,HRS_115_0_Table_7!$C:$C,$A$8)</f>
        <v>0</v>
      </c>
      <c r="C14" s="21">
        <f>SUMIFS(INDEX(HRS_115_0_Table_7!$A:$K,0,MATCH($A14,HRS_115_0_Table_7!$8:$8,0)),HRS_115_0_Table_7!$D:$D,C$8,HRS_115_0_Table_7!$A:$A,$A$5,HRS_115_0_Table_7!$C:$C,$A$8)</f>
        <v>0</v>
      </c>
      <c r="D14" s="21">
        <f>SUMIFS(INDEX(HRS_115_0_Table_7!$A:$K,0,MATCH($A14,HRS_115_0_Table_7!$8:$8,0)),HRS_115_0_Table_7!$D:$D,D$8,HRS_115_0_Table_7!$A:$A,$A$5,HRS_115_0_Table_7!$C:$C,$A$8)</f>
        <v>0</v>
      </c>
      <c r="E14" s="21">
        <f>SUMIFS(INDEX(HRS_115_0_Table_7!$A:$K,0,MATCH($A14,HRS_115_0_Table_7!$8:$8,0)),HRS_115_0_Table_7!$D:$D,E$8,HRS_115_0_Table_7!$A:$A,$A$5,HRS_115_0_Table_7!$C:$C,$A$8)</f>
        <v>0</v>
      </c>
      <c r="F14" s="21">
        <f>SUMIFS(INDEX(HRS_115_0_Table_7!$A:$K,0,MATCH($A14,HRS_115_0_Table_7!$8:$8,0)),HRS_115_0_Table_7!$D:$D,F$8,HRS_115_0_Table_7!$A:$A,$A$5,HRS_115_0_Table_7!$C:$C,$A$8)</f>
        <v>0</v>
      </c>
      <c r="G14" s="21">
        <f>SUMIFS(INDEX(HRS_115_0_Table_7!$A:$K,0,MATCH($A14,HRS_115_0_Table_7!$8:$8,0)),HRS_115_0_Table_7!$D:$D,G$8,HRS_115_0_Table_7!$A:$A,$A$5,HRS_115_0_Table_7!$C:$C,$A$8)</f>
        <v>0</v>
      </c>
      <c r="H14" s="21">
        <f>SUMIFS(INDEX(HRS_115_0_Table_7!$A:$K,0,MATCH($A14,HRS_115_0_Table_7!$8:$8,0)),HRS_115_0_Table_7!$D:$D,H$8,HRS_115_0_Table_7!$A:$A,$A$5,HRS_115_0_Table_7!$C:$C,$A$8)</f>
        <v>0</v>
      </c>
      <c r="I14" s="21">
        <f>SUMIFS(INDEX(HRS_115_0_Table_7!$A:$K,0,MATCH($A14,HRS_115_0_Table_7!$8:$8,0)),HRS_115_0_Table_7!$D:$D,I$8,HRS_115_0_Table_7!$A:$A,$A$5,HRS_115_0_Table_7!$C:$C,$A$8)</f>
        <v>0</v>
      </c>
      <c r="J14" s="21">
        <f>SUMIFS(INDEX(HRS_115_0_Table_7!$A:$K,0,MATCH($A14,HRS_115_0_Table_7!$8:$8,0)),HRS_115_0_Table_7!$D:$D,J$8,HRS_115_0_Table_7!$A:$A,$A$5,HRS_115_0_Table_7!$C:$C,$A$8)</f>
        <v>0</v>
      </c>
      <c r="K14" s="21">
        <f>SUMIFS(INDEX(HRS_115_0_Table_7!$A:$K,0,MATCH($A14,HRS_115_0_Table_7!$8:$8,0)),HRS_115_0_Table_7!$D:$D,K$8,HRS_115_0_Table_7!$A:$A,$A$5,HRS_115_0_Table_7!$C:$C,$A$8)</f>
        <v>0</v>
      </c>
      <c r="L14" s="21">
        <f>SUMIFS(INDEX(HRS_115_0_Table_7!$A:$K,0,MATCH($A14,HRS_115_0_Table_7!$8:$8,0)),HRS_115_0_Table_7!$D:$D,L$8,HRS_115_0_Table_7!$A:$A,$A$5,HRS_115_0_Table_7!$C:$C,$A$8)</f>
        <v>0</v>
      </c>
      <c r="M14" s="21">
        <f>SUMIFS(INDEX(HRS_115_0_Table_7!$A:$K,0,MATCH($A14,HRS_115_0_Table_7!$8:$8,0)),HRS_115_0_Table_7!$D:$D,M$8,HRS_115_0_Table_7!$A:$A,$A$5,HRS_115_0_Table_7!$C:$C,$A$8)</f>
        <v>0</v>
      </c>
      <c r="N14" s="22">
        <f t="shared" si="0"/>
        <v>0</v>
      </c>
    </row>
    <row r="15" spans="1:14" x14ac:dyDescent="0.35">
      <c r="A15" s="26" t="s">
        <v>146</v>
      </c>
      <c r="B15" s="22">
        <f t="shared" ref="B15:M15" si="1">B11-B12+B13+B14</f>
        <v>0</v>
      </c>
      <c r="C15" s="22">
        <f t="shared" si="1"/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0"/>
        <v>0</v>
      </c>
    </row>
    <row r="16" spans="1:14" x14ac:dyDescent="0.35">
      <c r="A16" s="26" t="s">
        <v>147</v>
      </c>
      <c r="B16" s="22">
        <f t="shared" ref="B16:M16" si="2">B10-B15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  <c r="H16" s="22">
        <f t="shared" si="2"/>
        <v>0</v>
      </c>
      <c r="I16" s="22">
        <f t="shared" si="2"/>
        <v>0</v>
      </c>
      <c r="J16" s="22">
        <f t="shared" si="2"/>
        <v>0</v>
      </c>
      <c r="K16" s="22">
        <f t="shared" si="2"/>
        <v>0</v>
      </c>
      <c r="L16" s="22">
        <f t="shared" si="2"/>
        <v>0</v>
      </c>
      <c r="M16" s="22">
        <f t="shared" si="2"/>
        <v>0</v>
      </c>
      <c r="N16" s="22">
        <f t="shared" si="0"/>
        <v>0</v>
      </c>
    </row>
    <row r="17" spans="1:14" x14ac:dyDescent="0.35">
      <c r="A17" s="26" t="s">
        <v>70</v>
      </c>
      <c r="B17" s="21">
        <f>SUMIFS(INDEX(HRS_115_0_Table_7!$A:$K,0,MATCH($A17,HRS_115_0_Table_7!$8:$8,0)),HRS_115_0_Table_7!$D:$D,B$8,HRS_115_0_Table_7!$A:$A,$A$5,HRS_115_0_Table_7!$C:$C,$A$8)</f>
        <v>0</v>
      </c>
      <c r="C17" s="21">
        <f>SUMIFS(INDEX(HRS_115_0_Table_7!$A:$K,0,MATCH($A17,HRS_115_0_Table_7!$8:$8,0)),HRS_115_0_Table_7!$D:$D,C$8,HRS_115_0_Table_7!$A:$A,$A$5,HRS_115_0_Table_7!$C:$C,$A$8)</f>
        <v>0</v>
      </c>
      <c r="D17" s="21">
        <f>SUMIFS(INDEX(HRS_115_0_Table_7!$A:$K,0,MATCH($A17,HRS_115_0_Table_7!$8:$8,0)),HRS_115_0_Table_7!$D:$D,D$8,HRS_115_0_Table_7!$A:$A,$A$5,HRS_115_0_Table_7!$C:$C,$A$8)</f>
        <v>0</v>
      </c>
      <c r="E17" s="21">
        <f>SUMIFS(INDEX(HRS_115_0_Table_7!$A:$K,0,MATCH($A17,HRS_115_0_Table_7!$8:$8,0)),HRS_115_0_Table_7!$D:$D,E$8,HRS_115_0_Table_7!$A:$A,$A$5,HRS_115_0_Table_7!$C:$C,$A$8)</f>
        <v>0</v>
      </c>
      <c r="F17" s="21">
        <f>SUMIFS(INDEX(HRS_115_0_Table_7!$A:$K,0,MATCH($A17,HRS_115_0_Table_7!$8:$8,0)),HRS_115_0_Table_7!$D:$D,F$8,HRS_115_0_Table_7!$A:$A,$A$5,HRS_115_0_Table_7!$C:$C,$A$8)</f>
        <v>0</v>
      </c>
      <c r="G17" s="21">
        <f>SUMIFS(INDEX(HRS_115_0_Table_7!$A:$K,0,MATCH($A17,HRS_115_0_Table_7!$8:$8,0)),HRS_115_0_Table_7!$D:$D,G$8,HRS_115_0_Table_7!$A:$A,$A$5,HRS_115_0_Table_7!$C:$C,$A$8)</f>
        <v>0</v>
      </c>
      <c r="H17" s="21">
        <f>SUMIFS(INDEX(HRS_115_0_Table_7!$A:$K,0,MATCH($A17,HRS_115_0_Table_7!$8:$8,0)),HRS_115_0_Table_7!$D:$D,H$8,HRS_115_0_Table_7!$A:$A,$A$5,HRS_115_0_Table_7!$C:$C,$A$8)</f>
        <v>0</v>
      </c>
      <c r="I17" s="21">
        <f>SUMIFS(INDEX(HRS_115_0_Table_7!$A:$K,0,MATCH($A17,HRS_115_0_Table_7!$8:$8,0)),HRS_115_0_Table_7!$D:$D,I$8,HRS_115_0_Table_7!$A:$A,$A$5,HRS_115_0_Table_7!$C:$C,$A$8)</f>
        <v>0</v>
      </c>
      <c r="J17" s="21">
        <f>SUMIFS(INDEX(HRS_115_0_Table_7!$A:$K,0,MATCH($A17,HRS_115_0_Table_7!$8:$8,0)),HRS_115_0_Table_7!$D:$D,J$8,HRS_115_0_Table_7!$A:$A,$A$5,HRS_115_0_Table_7!$C:$C,$A$8)</f>
        <v>0</v>
      </c>
      <c r="K17" s="21">
        <f>SUMIFS(INDEX(HRS_115_0_Table_7!$A:$K,0,MATCH($A17,HRS_115_0_Table_7!$8:$8,0)),HRS_115_0_Table_7!$D:$D,K$8,HRS_115_0_Table_7!$A:$A,$A$5,HRS_115_0_Table_7!$C:$C,$A$8)</f>
        <v>0</v>
      </c>
      <c r="L17" s="21">
        <f>SUMIFS(INDEX(HRS_115_0_Table_7!$A:$K,0,MATCH($A17,HRS_115_0_Table_7!$8:$8,0)),HRS_115_0_Table_7!$D:$D,L$8,HRS_115_0_Table_7!$A:$A,$A$5,HRS_115_0_Table_7!$C:$C,$A$8)</f>
        <v>0</v>
      </c>
      <c r="M17" s="21">
        <f>SUMIFS(INDEX(HRS_115_0_Table_7!$A:$K,0,MATCH($A17,HRS_115_0_Table_7!$8:$8,0)),HRS_115_0_Table_7!$D:$D,M$8,HRS_115_0_Table_7!$A:$A,$A$5,HRS_115_0_Table_7!$C:$C,$A$8)</f>
        <v>0</v>
      </c>
      <c r="N17" s="22">
        <f t="shared" si="0"/>
        <v>0</v>
      </c>
    </row>
    <row r="18" spans="1:14" x14ac:dyDescent="0.35">
      <c r="A18" s="26" t="s">
        <v>148</v>
      </c>
      <c r="B18" s="22">
        <f t="shared" ref="B18:M18" si="3">B16-B17</f>
        <v>0</v>
      </c>
      <c r="C18" s="22">
        <f t="shared" si="3"/>
        <v>0</v>
      </c>
      <c r="D18" s="22">
        <f t="shared" si="3"/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>J16-J17</f>
        <v>0</v>
      </c>
      <c r="K18" s="22">
        <f t="shared" si="3"/>
        <v>0</v>
      </c>
      <c r="L18" s="22">
        <f t="shared" si="3"/>
        <v>0</v>
      </c>
      <c r="M18" s="22">
        <f t="shared" si="3"/>
        <v>0</v>
      </c>
      <c r="N18" s="22">
        <f t="shared" si="0"/>
        <v>0</v>
      </c>
    </row>
    <row r="19" spans="1:14" x14ac:dyDescent="0.35">
      <c r="A19" s="19" t="s">
        <v>184</v>
      </c>
      <c r="B19" s="13" t="s">
        <v>171</v>
      </c>
      <c r="C19" s="13" t="s">
        <v>172</v>
      </c>
      <c r="D19" s="13" t="s">
        <v>173</v>
      </c>
      <c r="E19" s="13" t="s">
        <v>174</v>
      </c>
      <c r="F19" s="13" t="s">
        <v>175</v>
      </c>
      <c r="G19" s="13" t="s">
        <v>176</v>
      </c>
      <c r="H19" s="13" t="s">
        <v>177</v>
      </c>
      <c r="I19" s="13" t="s">
        <v>178</v>
      </c>
      <c r="J19" s="13" t="s">
        <v>179</v>
      </c>
      <c r="K19" s="13" t="s">
        <v>180</v>
      </c>
      <c r="L19" s="13" t="s">
        <v>181</v>
      </c>
      <c r="M19" s="13" t="s">
        <v>182</v>
      </c>
      <c r="N19" s="13" t="s">
        <v>105</v>
      </c>
    </row>
    <row r="20" spans="1:14" x14ac:dyDescent="0.35">
      <c r="A20" s="26" t="s">
        <v>65</v>
      </c>
      <c r="B20" s="21">
        <f>SUMIFS(INDEX(HRS_115_0_Table_7!$A:$K,0,MATCH($A20,HRS_115_0_Table_7!$8:$8,0)),HRS_115_0_Table_7!$D:$D,B$19,HRS_115_0_Table_7!$A:$A,$A$5,HRS_115_0_Table_7!$C:$C,$A$19)</f>
        <v>0</v>
      </c>
      <c r="C20" s="21">
        <f>SUMIFS(INDEX(HRS_115_0_Table_7!$A:$K,0,MATCH($A20,HRS_115_0_Table_7!$8:$8,0)),HRS_115_0_Table_7!$D:$D,C$19,HRS_115_0_Table_7!$A:$A,$A$5,HRS_115_0_Table_7!$C:$C,$A$19)</f>
        <v>0</v>
      </c>
      <c r="D20" s="21">
        <f>SUMIFS(INDEX(HRS_115_0_Table_7!$A:$K,0,MATCH($A20,HRS_115_0_Table_7!$8:$8,0)),HRS_115_0_Table_7!$D:$D,D$19,HRS_115_0_Table_7!$A:$A,$A$5,HRS_115_0_Table_7!$C:$C,$A$19)</f>
        <v>0</v>
      </c>
      <c r="E20" s="21">
        <f>SUMIFS(INDEX(HRS_115_0_Table_7!$A:$K,0,MATCH($A20,HRS_115_0_Table_7!$8:$8,0)),HRS_115_0_Table_7!$D:$D,E$19,HRS_115_0_Table_7!$A:$A,$A$5,HRS_115_0_Table_7!$C:$C,$A$19)</f>
        <v>0</v>
      </c>
      <c r="F20" s="21">
        <f>SUMIFS(INDEX(HRS_115_0_Table_7!$A:$K,0,MATCH($A20,HRS_115_0_Table_7!$8:$8,0)),HRS_115_0_Table_7!$D:$D,F$19,HRS_115_0_Table_7!$A:$A,$A$5,HRS_115_0_Table_7!$C:$C,$A$19)</f>
        <v>0</v>
      </c>
      <c r="G20" s="21">
        <f>SUMIFS(INDEX(HRS_115_0_Table_7!$A:$K,0,MATCH($A20,HRS_115_0_Table_7!$8:$8,0)),HRS_115_0_Table_7!$D:$D,G$19,HRS_115_0_Table_7!$A:$A,$A$5,HRS_115_0_Table_7!$C:$C,$A$19)</f>
        <v>0</v>
      </c>
      <c r="H20" s="21">
        <f>SUMIFS(INDEX(HRS_115_0_Table_7!$A:$K,0,MATCH($A20,HRS_115_0_Table_7!$8:$8,0)),HRS_115_0_Table_7!$D:$D,H$19,HRS_115_0_Table_7!$A:$A,$A$5,HRS_115_0_Table_7!$C:$C,$A$19)</f>
        <v>0</v>
      </c>
      <c r="I20" s="21">
        <f>SUMIFS(INDEX(HRS_115_0_Table_7!$A:$K,0,MATCH($A20,HRS_115_0_Table_7!$8:$8,0)),HRS_115_0_Table_7!$D:$D,I$19,HRS_115_0_Table_7!$A:$A,$A$5,HRS_115_0_Table_7!$C:$C,$A$19)</f>
        <v>0</v>
      </c>
      <c r="J20" s="21">
        <f>SUMIFS(INDEX(HRS_115_0_Table_7!$A:$K,0,MATCH($A20,HRS_115_0_Table_7!$8:$8,0)),HRS_115_0_Table_7!$D:$D,J$19,HRS_115_0_Table_7!$A:$A,$A$5,HRS_115_0_Table_7!$C:$C,$A$19)</f>
        <v>0</v>
      </c>
      <c r="K20" s="21">
        <f>SUMIFS(INDEX(HRS_115_0_Table_7!$A:$K,0,MATCH($A20,HRS_115_0_Table_7!$8:$8,0)),HRS_115_0_Table_7!$D:$D,K$19,HRS_115_0_Table_7!$A:$A,$A$5,HRS_115_0_Table_7!$C:$C,$A$19)</f>
        <v>0</v>
      </c>
      <c r="L20" s="21">
        <f>SUMIFS(INDEX(HRS_115_0_Table_7!$A:$K,0,MATCH($A20,HRS_115_0_Table_7!$8:$8,0)),HRS_115_0_Table_7!$D:$D,L$19,HRS_115_0_Table_7!$A:$A,$A$5,HRS_115_0_Table_7!$C:$C,$A$19)</f>
        <v>0</v>
      </c>
      <c r="M20" s="21">
        <f>SUMIFS(INDEX(HRS_115_0_Table_7!$A:$K,0,MATCH($A20,HRS_115_0_Table_7!$8:$8,0)),HRS_115_0_Table_7!$D:$D,M$19,HRS_115_0_Table_7!$A:$A,$A$5,HRS_115_0_Table_7!$C:$C,$A$19)</f>
        <v>0</v>
      </c>
      <c r="N20" s="22">
        <f t="shared" si="0"/>
        <v>0</v>
      </c>
    </row>
    <row r="21" spans="1:14" x14ac:dyDescent="0.35">
      <c r="A21" s="26" t="s">
        <v>66</v>
      </c>
      <c r="B21" s="21">
        <f>SUMIFS(INDEX(HRS_115_0_Table_7!$A:$K,0,MATCH($A21,HRS_115_0_Table_7!$8:$8,0)),HRS_115_0_Table_7!$D:$D,B$19,HRS_115_0_Table_7!$A:$A,$A$5,HRS_115_0_Table_7!$C:$C,$A$19)</f>
        <v>0</v>
      </c>
      <c r="C21" s="21">
        <f>SUMIFS(INDEX(HRS_115_0_Table_7!$A:$K,0,MATCH($A21,HRS_115_0_Table_7!$8:$8,0)),HRS_115_0_Table_7!$D:$D,C$19,HRS_115_0_Table_7!$A:$A,$A$5,HRS_115_0_Table_7!$C:$C,$A$19)</f>
        <v>0</v>
      </c>
      <c r="D21" s="21">
        <f>SUMIFS(INDEX(HRS_115_0_Table_7!$A:$K,0,MATCH($A21,HRS_115_0_Table_7!$8:$8,0)),HRS_115_0_Table_7!$D:$D,D$19,HRS_115_0_Table_7!$A:$A,$A$5,HRS_115_0_Table_7!$C:$C,$A$19)</f>
        <v>0</v>
      </c>
      <c r="E21" s="21">
        <f>SUMIFS(INDEX(HRS_115_0_Table_7!$A:$K,0,MATCH($A21,HRS_115_0_Table_7!$8:$8,0)),HRS_115_0_Table_7!$D:$D,E$19,HRS_115_0_Table_7!$A:$A,$A$5,HRS_115_0_Table_7!$C:$C,$A$19)</f>
        <v>0</v>
      </c>
      <c r="F21" s="21">
        <f>SUMIFS(INDEX(HRS_115_0_Table_7!$A:$K,0,MATCH($A21,HRS_115_0_Table_7!$8:$8,0)),HRS_115_0_Table_7!$D:$D,F$19,HRS_115_0_Table_7!$A:$A,$A$5,HRS_115_0_Table_7!$C:$C,$A$19)</f>
        <v>0</v>
      </c>
      <c r="G21" s="21">
        <f>SUMIFS(INDEX(HRS_115_0_Table_7!$A:$K,0,MATCH($A21,HRS_115_0_Table_7!$8:$8,0)),HRS_115_0_Table_7!$D:$D,G$19,HRS_115_0_Table_7!$A:$A,$A$5,HRS_115_0_Table_7!$C:$C,$A$19)</f>
        <v>0</v>
      </c>
      <c r="H21" s="21">
        <f>SUMIFS(INDEX(HRS_115_0_Table_7!$A:$K,0,MATCH($A21,HRS_115_0_Table_7!$8:$8,0)),HRS_115_0_Table_7!$D:$D,H$19,HRS_115_0_Table_7!$A:$A,$A$5,HRS_115_0_Table_7!$C:$C,$A$19)</f>
        <v>0</v>
      </c>
      <c r="I21" s="21">
        <f>SUMIFS(INDEX(HRS_115_0_Table_7!$A:$K,0,MATCH($A21,HRS_115_0_Table_7!$8:$8,0)),HRS_115_0_Table_7!$D:$D,I$19,HRS_115_0_Table_7!$A:$A,$A$5,HRS_115_0_Table_7!$C:$C,$A$19)</f>
        <v>0</v>
      </c>
      <c r="J21" s="21">
        <f>SUMIFS(INDEX(HRS_115_0_Table_7!$A:$K,0,MATCH($A21,HRS_115_0_Table_7!$8:$8,0)),HRS_115_0_Table_7!$D:$D,J$19,HRS_115_0_Table_7!$A:$A,$A$5,HRS_115_0_Table_7!$C:$C,$A$19)</f>
        <v>0</v>
      </c>
      <c r="K21" s="21">
        <f>SUMIFS(INDEX(HRS_115_0_Table_7!$A:$K,0,MATCH($A21,HRS_115_0_Table_7!$8:$8,0)),HRS_115_0_Table_7!$D:$D,K$19,HRS_115_0_Table_7!$A:$A,$A$5,HRS_115_0_Table_7!$C:$C,$A$19)</f>
        <v>0</v>
      </c>
      <c r="L21" s="21">
        <f>SUMIFS(INDEX(HRS_115_0_Table_7!$A:$K,0,MATCH($A21,HRS_115_0_Table_7!$8:$8,0)),HRS_115_0_Table_7!$D:$D,L$19,HRS_115_0_Table_7!$A:$A,$A$5,HRS_115_0_Table_7!$C:$C,$A$19)</f>
        <v>0</v>
      </c>
      <c r="M21" s="21">
        <f>SUMIFS(INDEX(HRS_115_0_Table_7!$A:$K,0,MATCH($A21,HRS_115_0_Table_7!$8:$8,0)),HRS_115_0_Table_7!$D:$D,M$19,HRS_115_0_Table_7!$A:$A,$A$5,HRS_115_0_Table_7!$C:$C,$A$19)</f>
        <v>0</v>
      </c>
      <c r="N21" s="22">
        <f t="shared" si="0"/>
        <v>0</v>
      </c>
    </row>
    <row r="22" spans="1:14" x14ac:dyDescent="0.35">
      <c r="A22" s="26" t="s">
        <v>147</v>
      </c>
      <c r="B22" s="22">
        <f t="shared" ref="B22:M22" si="4">B20-B21</f>
        <v>0</v>
      </c>
      <c r="C22" s="22">
        <f t="shared" si="4"/>
        <v>0</v>
      </c>
      <c r="D22" s="22">
        <f t="shared" si="4"/>
        <v>0</v>
      </c>
      <c r="E22" s="22">
        <f t="shared" si="4"/>
        <v>0</v>
      </c>
      <c r="F22" s="22">
        <f t="shared" si="4"/>
        <v>0</v>
      </c>
      <c r="G22" s="22">
        <f t="shared" si="4"/>
        <v>0</v>
      </c>
      <c r="H22" s="22">
        <f t="shared" si="4"/>
        <v>0</v>
      </c>
      <c r="I22" s="22">
        <f t="shared" si="4"/>
        <v>0</v>
      </c>
      <c r="J22" s="22">
        <f t="shared" si="4"/>
        <v>0</v>
      </c>
      <c r="K22" s="22">
        <f t="shared" si="4"/>
        <v>0</v>
      </c>
      <c r="L22" s="22">
        <f t="shared" si="4"/>
        <v>0</v>
      </c>
      <c r="M22" s="22">
        <f t="shared" si="4"/>
        <v>0</v>
      </c>
      <c r="N22" s="22">
        <f t="shared" si="0"/>
        <v>0</v>
      </c>
    </row>
    <row r="23" spans="1:14" x14ac:dyDescent="0.35">
      <c r="A23" s="26" t="s">
        <v>70</v>
      </c>
      <c r="B23" s="21">
        <f>SUMIFS(INDEX(HRS_115_0_Table_7!$A:$K,0,MATCH($A23,HRS_115_0_Table_7!$8:$8,0)),HRS_115_0_Table_7!$D:$D,B$19,HRS_115_0_Table_7!$A:$A,$A$5,HRS_115_0_Table_7!$C:$C,$A$19)</f>
        <v>0</v>
      </c>
      <c r="C23" s="21">
        <f>SUMIFS(INDEX(HRS_115_0_Table_7!$A:$K,0,MATCH($A23,HRS_115_0_Table_7!$8:$8,0)),HRS_115_0_Table_7!$D:$D,C$19,HRS_115_0_Table_7!$A:$A,$A$5,HRS_115_0_Table_7!$C:$C,$A$19)</f>
        <v>0</v>
      </c>
      <c r="D23" s="21">
        <f>SUMIFS(INDEX(HRS_115_0_Table_7!$A:$K,0,MATCH($A23,HRS_115_0_Table_7!$8:$8,0)),HRS_115_0_Table_7!$D:$D,D$19,HRS_115_0_Table_7!$A:$A,$A$5,HRS_115_0_Table_7!$C:$C,$A$19)</f>
        <v>0</v>
      </c>
      <c r="E23" s="21">
        <f>SUMIFS(INDEX(HRS_115_0_Table_7!$A:$K,0,MATCH($A23,HRS_115_0_Table_7!$8:$8,0)),HRS_115_0_Table_7!$D:$D,E$19,HRS_115_0_Table_7!$A:$A,$A$5,HRS_115_0_Table_7!$C:$C,$A$19)</f>
        <v>0</v>
      </c>
      <c r="F23" s="21">
        <f>SUMIFS(INDEX(HRS_115_0_Table_7!$A:$K,0,MATCH($A23,HRS_115_0_Table_7!$8:$8,0)),HRS_115_0_Table_7!$D:$D,F$19,HRS_115_0_Table_7!$A:$A,$A$5,HRS_115_0_Table_7!$C:$C,$A$19)</f>
        <v>0</v>
      </c>
      <c r="G23" s="21">
        <f>SUMIFS(INDEX(HRS_115_0_Table_7!$A:$K,0,MATCH($A23,HRS_115_0_Table_7!$8:$8,0)),HRS_115_0_Table_7!$D:$D,G$19,HRS_115_0_Table_7!$A:$A,$A$5,HRS_115_0_Table_7!$C:$C,$A$19)</f>
        <v>0</v>
      </c>
      <c r="H23" s="21">
        <f>SUMIFS(INDEX(HRS_115_0_Table_7!$A:$K,0,MATCH($A23,HRS_115_0_Table_7!$8:$8,0)),HRS_115_0_Table_7!$D:$D,H$19,HRS_115_0_Table_7!$A:$A,$A$5,HRS_115_0_Table_7!$C:$C,$A$19)</f>
        <v>0</v>
      </c>
      <c r="I23" s="21">
        <f>SUMIFS(INDEX(HRS_115_0_Table_7!$A:$K,0,MATCH($A23,HRS_115_0_Table_7!$8:$8,0)),HRS_115_0_Table_7!$D:$D,I$19,HRS_115_0_Table_7!$A:$A,$A$5,HRS_115_0_Table_7!$C:$C,$A$19)</f>
        <v>0</v>
      </c>
      <c r="J23" s="21">
        <f>SUMIFS(INDEX(HRS_115_0_Table_7!$A:$K,0,MATCH($A23,HRS_115_0_Table_7!$8:$8,0)),HRS_115_0_Table_7!$D:$D,J$19,HRS_115_0_Table_7!$A:$A,$A$5,HRS_115_0_Table_7!$C:$C,$A$19)</f>
        <v>0</v>
      </c>
      <c r="K23" s="21">
        <f>SUMIFS(INDEX(HRS_115_0_Table_7!$A:$K,0,MATCH($A23,HRS_115_0_Table_7!$8:$8,0)),HRS_115_0_Table_7!$D:$D,K$19,HRS_115_0_Table_7!$A:$A,$A$5,HRS_115_0_Table_7!$C:$C,$A$19)</f>
        <v>0</v>
      </c>
      <c r="L23" s="21">
        <f>SUMIFS(INDEX(HRS_115_0_Table_7!$A:$K,0,MATCH($A23,HRS_115_0_Table_7!$8:$8,0)),HRS_115_0_Table_7!$D:$D,L$19,HRS_115_0_Table_7!$A:$A,$A$5,HRS_115_0_Table_7!$C:$C,$A$19)</f>
        <v>0</v>
      </c>
      <c r="M23" s="21">
        <f>SUMIFS(INDEX(HRS_115_0_Table_7!$A:$K,0,MATCH($A23,HRS_115_0_Table_7!$8:$8,0)),HRS_115_0_Table_7!$D:$D,M$19,HRS_115_0_Table_7!$A:$A,$A$5,HRS_115_0_Table_7!$C:$C,$A$19)</f>
        <v>0</v>
      </c>
      <c r="N23" s="22">
        <f t="shared" si="0"/>
        <v>0</v>
      </c>
    </row>
    <row r="24" spans="1:14" x14ac:dyDescent="0.35">
      <c r="A24" s="26" t="s">
        <v>148</v>
      </c>
      <c r="B24" s="22">
        <f t="shared" ref="B24:M24" si="5">B22-B23</f>
        <v>0</v>
      </c>
      <c r="C24" s="22">
        <f t="shared" si="5"/>
        <v>0</v>
      </c>
      <c r="D24" s="22">
        <f t="shared" si="5"/>
        <v>0</v>
      </c>
      <c r="E24" s="22">
        <f t="shared" si="5"/>
        <v>0</v>
      </c>
      <c r="F24" s="22">
        <f t="shared" si="5"/>
        <v>0</v>
      </c>
      <c r="G24" s="22">
        <f t="shared" si="5"/>
        <v>0</v>
      </c>
      <c r="H24" s="22">
        <f t="shared" si="5"/>
        <v>0</v>
      </c>
      <c r="I24" s="22">
        <f t="shared" si="5"/>
        <v>0</v>
      </c>
      <c r="J24" s="22">
        <f t="shared" si="5"/>
        <v>0</v>
      </c>
      <c r="K24" s="22">
        <f t="shared" si="5"/>
        <v>0</v>
      </c>
      <c r="L24" s="22">
        <f t="shared" si="5"/>
        <v>0</v>
      </c>
      <c r="M24" s="22">
        <f t="shared" si="5"/>
        <v>0</v>
      </c>
      <c r="N24" s="22">
        <f t="shared" si="0"/>
        <v>0</v>
      </c>
    </row>
    <row r="25" spans="1:14" x14ac:dyDescent="0.35">
      <c r="A25" s="19" t="s">
        <v>170</v>
      </c>
      <c r="B25" s="13" t="s">
        <v>171</v>
      </c>
      <c r="C25" s="13" t="s">
        <v>172</v>
      </c>
      <c r="D25" s="13" t="s">
        <v>173</v>
      </c>
      <c r="E25" s="13" t="s">
        <v>174</v>
      </c>
      <c r="F25" s="13" t="s">
        <v>175</v>
      </c>
      <c r="G25" s="13" t="s">
        <v>176</v>
      </c>
      <c r="H25" s="13" t="s">
        <v>177</v>
      </c>
      <c r="I25" s="13" t="s">
        <v>178</v>
      </c>
      <c r="J25" s="13" t="s">
        <v>179</v>
      </c>
      <c r="K25" s="13" t="s">
        <v>180</v>
      </c>
      <c r="L25" s="13" t="s">
        <v>181</v>
      </c>
      <c r="M25" s="13" t="s">
        <v>182</v>
      </c>
      <c r="N25" s="13" t="s">
        <v>105</v>
      </c>
    </row>
    <row r="26" spans="1:14" x14ac:dyDescent="0.35">
      <c r="A26" s="26" t="s">
        <v>65</v>
      </c>
      <c r="B26" s="21">
        <f>SUMIFS(INDEX(HRS_115_0_Table_7!$A:$K,0,MATCH($A26,HRS_115_0_Table_7!$8:$8,0)),HRS_115_0_Table_7!$D:$D,B$25,HRS_115_0_Table_7!$A:$A,$A$5,HRS_115_0_Table_7!$C:$C,$A$25)</f>
        <v>0</v>
      </c>
      <c r="C26" s="21">
        <f>SUMIFS(INDEX(HRS_115_0_Table_7!$A:$K,0,MATCH($A26,HRS_115_0_Table_7!$8:$8,0)),HRS_115_0_Table_7!$D:$D,C$25,HRS_115_0_Table_7!$A:$A,$A$5,HRS_115_0_Table_7!$C:$C,$A$25)</f>
        <v>0</v>
      </c>
      <c r="D26" s="21">
        <f>SUMIFS(INDEX(HRS_115_0_Table_7!$A:$K,0,MATCH($A26,HRS_115_0_Table_7!$8:$8,0)),HRS_115_0_Table_7!$D:$D,D$25,HRS_115_0_Table_7!$A:$A,$A$5,HRS_115_0_Table_7!$C:$C,$A$25)</f>
        <v>0</v>
      </c>
      <c r="E26" s="21">
        <f>SUMIFS(INDEX(HRS_115_0_Table_7!$A:$K,0,MATCH($A26,HRS_115_0_Table_7!$8:$8,0)),HRS_115_0_Table_7!$D:$D,E$25,HRS_115_0_Table_7!$A:$A,$A$5,HRS_115_0_Table_7!$C:$C,$A$25)</f>
        <v>0</v>
      </c>
      <c r="F26" s="21">
        <f>SUMIFS(INDEX(HRS_115_0_Table_7!$A:$K,0,MATCH($A26,HRS_115_0_Table_7!$8:$8,0)),HRS_115_0_Table_7!$D:$D,F$25,HRS_115_0_Table_7!$A:$A,$A$5,HRS_115_0_Table_7!$C:$C,$A$25)</f>
        <v>0</v>
      </c>
      <c r="G26" s="21">
        <f>SUMIFS(INDEX(HRS_115_0_Table_7!$A:$K,0,MATCH($A26,HRS_115_0_Table_7!$8:$8,0)),HRS_115_0_Table_7!$D:$D,G$25,HRS_115_0_Table_7!$A:$A,$A$5,HRS_115_0_Table_7!$C:$C,$A$25)</f>
        <v>0</v>
      </c>
      <c r="H26" s="21">
        <f>SUMIFS(INDEX(HRS_115_0_Table_7!$A:$K,0,MATCH($A26,HRS_115_0_Table_7!$8:$8,0)),HRS_115_0_Table_7!$D:$D,H$25,HRS_115_0_Table_7!$A:$A,$A$5,HRS_115_0_Table_7!$C:$C,$A$25)</f>
        <v>0</v>
      </c>
      <c r="I26" s="21">
        <f>SUMIFS(INDEX(HRS_115_0_Table_7!$A:$K,0,MATCH($A26,HRS_115_0_Table_7!$8:$8,0)),HRS_115_0_Table_7!$D:$D,I$25,HRS_115_0_Table_7!$A:$A,$A$5,HRS_115_0_Table_7!$C:$C,$A$25)</f>
        <v>0</v>
      </c>
      <c r="J26" s="21">
        <f>SUMIFS(INDEX(HRS_115_0_Table_7!$A:$K,0,MATCH($A26,HRS_115_0_Table_7!$8:$8,0)),HRS_115_0_Table_7!$D:$D,J$25,HRS_115_0_Table_7!$A:$A,$A$5,HRS_115_0_Table_7!$C:$C,$A$25)</f>
        <v>0</v>
      </c>
      <c r="K26" s="21">
        <f>SUMIFS(INDEX(HRS_115_0_Table_7!$A:$K,0,MATCH($A26,HRS_115_0_Table_7!$8:$8,0)),HRS_115_0_Table_7!$D:$D,K$25,HRS_115_0_Table_7!$A:$A,$A$5,HRS_115_0_Table_7!$C:$C,$A$25)</f>
        <v>0</v>
      </c>
      <c r="L26" s="21">
        <f>SUMIFS(INDEX(HRS_115_0_Table_7!$A:$K,0,MATCH($A26,HRS_115_0_Table_7!$8:$8,0)),HRS_115_0_Table_7!$D:$D,L$25,HRS_115_0_Table_7!$A:$A,$A$5,HRS_115_0_Table_7!$C:$C,$A$25)</f>
        <v>0</v>
      </c>
      <c r="M26" s="21">
        <f>SUMIFS(INDEX(HRS_115_0_Table_7!$A:$K,0,MATCH($A26,HRS_115_0_Table_7!$8:$8,0)),HRS_115_0_Table_7!$D:$D,M$25,HRS_115_0_Table_7!$A:$A,$A$5,HRS_115_0_Table_7!$C:$C,$A$25)</f>
        <v>0</v>
      </c>
      <c r="N26" s="22">
        <f t="shared" si="0"/>
        <v>0</v>
      </c>
    </row>
    <row r="27" spans="1:14" x14ac:dyDescent="0.35">
      <c r="A27" s="26" t="s">
        <v>66</v>
      </c>
      <c r="B27" s="21">
        <f>SUMIFS(INDEX(HRS_115_0_Table_7!$A:$K,0,MATCH($A27,HRS_115_0_Table_7!$8:$8,0)),HRS_115_0_Table_7!$D:$D,B$25,HRS_115_0_Table_7!$A:$A,$A$5,HRS_115_0_Table_7!$C:$C,$A$25)</f>
        <v>0</v>
      </c>
      <c r="C27" s="21">
        <f>SUMIFS(INDEX(HRS_115_0_Table_7!$A:$K,0,MATCH($A27,HRS_115_0_Table_7!$8:$8,0)),HRS_115_0_Table_7!$D:$D,C$25,HRS_115_0_Table_7!$A:$A,$A$5,HRS_115_0_Table_7!$C:$C,$A$25)</f>
        <v>0</v>
      </c>
      <c r="D27" s="21">
        <f>SUMIFS(INDEX(HRS_115_0_Table_7!$A:$K,0,MATCH($A27,HRS_115_0_Table_7!$8:$8,0)),HRS_115_0_Table_7!$D:$D,D$25,HRS_115_0_Table_7!$A:$A,$A$5,HRS_115_0_Table_7!$C:$C,$A$25)</f>
        <v>0</v>
      </c>
      <c r="E27" s="21">
        <f>SUMIFS(INDEX(HRS_115_0_Table_7!$A:$K,0,MATCH($A27,HRS_115_0_Table_7!$8:$8,0)),HRS_115_0_Table_7!$D:$D,E$25,HRS_115_0_Table_7!$A:$A,$A$5,HRS_115_0_Table_7!$C:$C,$A$25)</f>
        <v>0</v>
      </c>
      <c r="F27" s="21">
        <f>SUMIFS(INDEX(HRS_115_0_Table_7!$A:$K,0,MATCH($A27,HRS_115_0_Table_7!$8:$8,0)),HRS_115_0_Table_7!$D:$D,F$25,HRS_115_0_Table_7!$A:$A,$A$5,HRS_115_0_Table_7!$C:$C,$A$25)</f>
        <v>0</v>
      </c>
      <c r="G27" s="21">
        <f>SUMIFS(INDEX(HRS_115_0_Table_7!$A:$K,0,MATCH($A27,HRS_115_0_Table_7!$8:$8,0)),HRS_115_0_Table_7!$D:$D,G$25,HRS_115_0_Table_7!$A:$A,$A$5,HRS_115_0_Table_7!$C:$C,$A$25)</f>
        <v>0</v>
      </c>
      <c r="H27" s="21">
        <f>SUMIFS(INDEX(HRS_115_0_Table_7!$A:$K,0,MATCH($A27,HRS_115_0_Table_7!$8:$8,0)),HRS_115_0_Table_7!$D:$D,H$25,HRS_115_0_Table_7!$A:$A,$A$5,HRS_115_0_Table_7!$C:$C,$A$25)</f>
        <v>0</v>
      </c>
      <c r="I27" s="21">
        <f>SUMIFS(INDEX(HRS_115_0_Table_7!$A:$K,0,MATCH($A27,HRS_115_0_Table_7!$8:$8,0)),HRS_115_0_Table_7!$D:$D,I$25,HRS_115_0_Table_7!$A:$A,$A$5,HRS_115_0_Table_7!$C:$C,$A$25)</f>
        <v>0</v>
      </c>
      <c r="J27" s="21">
        <f>SUMIFS(INDEX(HRS_115_0_Table_7!$A:$K,0,MATCH($A27,HRS_115_0_Table_7!$8:$8,0)),HRS_115_0_Table_7!$D:$D,J$25,HRS_115_0_Table_7!$A:$A,$A$5,HRS_115_0_Table_7!$C:$C,$A$25)</f>
        <v>0</v>
      </c>
      <c r="K27" s="21">
        <f>SUMIFS(INDEX(HRS_115_0_Table_7!$A:$K,0,MATCH($A27,HRS_115_0_Table_7!$8:$8,0)),HRS_115_0_Table_7!$D:$D,K$25,HRS_115_0_Table_7!$A:$A,$A$5,HRS_115_0_Table_7!$C:$C,$A$25)</f>
        <v>0</v>
      </c>
      <c r="L27" s="21">
        <f>SUMIFS(INDEX(HRS_115_0_Table_7!$A:$K,0,MATCH($A27,HRS_115_0_Table_7!$8:$8,0)),HRS_115_0_Table_7!$D:$D,L$25,HRS_115_0_Table_7!$A:$A,$A$5,HRS_115_0_Table_7!$C:$C,$A$25)</f>
        <v>0</v>
      </c>
      <c r="M27" s="21">
        <f>SUMIFS(INDEX(HRS_115_0_Table_7!$A:$K,0,MATCH($A27,HRS_115_0_Table_7!$8:$8,0)),HRS_115_0_Table_7!$D:$D,M$25,HRS_115_0_Table_7!$A:$A,$A$5,HRS_115_0_Table_7!$C:$C,$A$25)</f>
        <v>0</v>
      </c>
      <c r="N27" s="22">
        <f t="shared" si="0"/>
        <v>0</v>
      </c>
    </row>
    <row r="28" spans="1:14" x14ac:dyDescent="0.35">
      <c r="A28" s="26" t="s">
        <v>147</v>
      </c>
      <c r="B28" s="22">
        <f t="shared" ref="B28:M28" si="6">B26-B27</f>
        <v>0</v>
      </c>
      <c r="C28" s="22">
        <f t="shared" si="6"/>
        <v>0</v>
      </c>
      <c r="D28" s="22">
        <f t="shared" si="6"/>
        <v>0</v>
      </c>
      <c r="E28" s="22">
        <f t="shared" si="6"/>
        <v>0</v>
      </c>
      <c r="F28" s="22">
        <f t="shared" si="6"/>
        <v>0</v>
      </c>
      <c r="G28" s="22">
        <f t="shared" si="6"/>
        <v>0</v>
      </c>
      <c r="H28" s="22">
        <f t="shared" si="6"/>
        <v>0</v>
      </c>
      <c r="I28" s="22">
        <f t="shared" si="6"/>
        <v>0</v>
      </c>
      <c r="J28" s="22">
        <f t="shared" si="6"/>
        <v>0</v>
      </c>
      <c r="K28" s="22">
        <f t="shared" si="6"/>
        <v>0</v>
      </c>
      <c r="L28" s="22">
        <f t="shared" si="6"/>
        <v>0</v>
      </c>
      <c r="M28" s="22">
        <f t="shared" si="6"/>
        <v>0</v>
      </c>
      <c r="N28" s="22">
        <f t="shared" si="0"/>
        <v>0</v>
      </c>
    </row>
    <row r="29" spans="1:14" x14ac:dyDescent="0.35">
      <c r="A29" s="26" t="s">
        <v>70</v>
      </c>
      <c r="B29" s="21">
        <f>SUMIFS(INDEX(HRS_115_0_Table_7!$A:$K,0,MATCH($A29,HRS_115_0_Table_7!$8:$8,0)),HRS_115_0_Table_7!$D:$D,B$25,HRS_115_0_Table_7!$A:$A,$A$5,HRS_115_0_Table_7!$C:$C,$A$25)</f>
        <v>0</v>
      </c>
      <c r="C29" s="21">
        <f>SUMIFS(INDEX(HRS_115_0_Table_7!$A:$K,0,MATCH($A29,HRS_115_0_Table_7!$8:$8,0)),HRS_115_0_Table_7!$D:$D,C$25,HRS_115_0_Table_7!$A:$A,$A$5,HRS_115_0_Table_7!$C:$C,$A$25)</f>
        <v>0</v>
      </c>
      <c r="D29" s="21">
        <f>SUMIFS(INDEX(HRS_115_0_Table_7!$A:$K,0,MATCH($A29,HRS_115_0_Table_7!$8:$8,0)),HRS_115_0_Table_7!$D:$D,D$25,HRS_115_0_Table_7!$A:$A,$A$5,HRS_115_0_Table_7!$C:$C,$A$25)</f>
        <v>0</v>
      </c>
      <c r="E29" s="21">
        <f>SUMIFS(INDEX(HRS_115_0_Table_7!$A:$K,0,MATCH($A29,HRS_115_0_Table_7!$8:$8,0)),HRS_115_0_Table_7!$D:$D,E$25,HRS_115_0_Table_7!$A:$A,$A$5,HRS_115_0_Table_7!$C:$C,$A$25)</f>
        <v>0</v>
      </c>
      <c r="F29" s="21">
        <f>SUMIFS(INDEX(HRS_115_0_Table_7!$A:$K,0,MATCH($A29,HRS_115_0_Table_7!$8:$8,0)),HRS_115_0_Table_7!$D:$D,F$25,HRS_115_0_Table_7!$A:$A,$A$5,HRS_115_0_Table_7!$C:$C,$A$25)</f>
        <v>0</v>
      </c>
      <c r="G29" s="21">
        <f>SUMIFS(INDEX(HRS_115_0_Table_7!$A:$K,0,MATCH($A29,HRS_115_0_Table_7!$8:$8,0)),HRS_115_0_Table_7!$D:$D,G$25,HRS_115_0_Table_7!$A:$A,$A$5,HRS_115_0_Table_7!$C:$C,$A$25)</f>
        <v>0</v>
      </c>
      <c r="H29" s="21">
        <f>SUMIFS(INDEX(HRS_115_0_Table_7!$A:$K,0,MATCH($A29,HRS_115_0_Table_7!$8:$8,0)),HRS_115_0_Table_7!$D:$D,H$25,HRS_115_0_Table_7!$A:$A,$A$5,HRS_115_0_Table_7!$C:$C,$A$25)</f>
        <v>0</v>
      </c>
      <c r="I29" s="21">
        <f>SUMIFS(INDEX(HRS_115_0_Table_7!$A:$K,0,MATCH($A29,HRS_115_0_Table_7!$8:$8,0)),HRS_115_0_Table_7!$D:$D,I$25,HRS_115_0_Table_7!$A:$A,$A$5,HRS_115_0_Table_7!$C:$C,$A$25)</f>
        <v>0</v>
      </c>
      <c r="J29" s="21">
        <f>SUMIFS(INDEX(HRS_115_0_Table_7!$A:$K,0,MATCH($A29,HRS_115_0_Table_7!$8:$8,0)),HRS_115_0_Table_7!$D:$D,J$25,HRS_115_0_Table_7!$A:$A,$A$5,HRS_115_0_Table_7!$C:$C,$A$25)</f>
        <v>0</v>
      </c>
      <c r="K29" s="21">
        <f>SUMIFS(INDEX(HRS_115_0_Table_7!$A:$K,0,MATCH($A29,HRS_115_0_Table_7!$8:$8,0)),HRS_115_0_Table_7!$D:$D,K$25,HRS_115_0_Table_7!$A:$A,$A$5,HRS_115_0_Table_7!$C:$C,$A$25)</f>
        <v>0</v>
      </c>
      <c r="L29" s="21">
        <f>SUMIFS(INDEX(HRS_115_0_Table_7!$A:$K,0,MATCH($A29,HRS_115_0_Table_7!$8:$8,0)),HRS_115_0_Table_7!$D:$D,L$25,HRS_115_0_Table_7!$A:$A,$A$5,HRS_115_0_Table_7!$C:$C,$A$25)</f>
        <v>0</v>
      </c>
      <c r="M29" s="21">
        <f>SUMIFS(INDEX(HRS_115_0_Table_7!$A:$K,0,MATCH($A29,HRS_115_0_Table_7!$8:$8,0)),HRS_115_0_Table_7!$D:$D,M$25,HRS_115_0_Table_7!$A:$A,$A$5,HRS_115_0_Table_7!$C:$C,$A$25)</f>
        <v>0</v>
      </c>
      <c r="N29" s="22">
        <f t="shared" si="0"/>
        <v>0</v>
      </c>
    </row>
    <row r="30" spans="1:14" x14ac:dyDescent="0.35">
      <c r="A30" s="26" t="s">
        <v>148</v>
      </c>
      <c r="B30" s="22">
        <f t="shared" ref="B30:M30" si="7">B28-B29</f>
        <v>0</v>
      </c>
      <c r="C30" s="22">
        <f t="shared" si="7"/>
        <v>0</v>
      </c>
      <c r="D30" s="22">
        <f t="shared" si="7"/>
        <v>0</v>
      </c>
      <c r="E30" s="22">
        <f t="shared" si="7"/>
        <v>0</v>
      </c>
      <c r="F30" s="22">
        <f t="shared" si="7"/>
        <v>0</v>
      </c>
      <c r="G30" s="22">
        <f t="shared" si="7"/>
        <v>0</v>
      </c>
      <c r="H30" s="22">
        <f t="shared" si="7"/>
        <v>0</v>
      </c>
      <c r="I30" s="22">
        <f t="shared" si="7"/>
        <v>0</v>
      </c>
      <c r="J30" s="22">
        <f t="shared" si="7"/>
        <v>0</v>
      </c>
      <c r="K30" s="22">
        <f t="shared" si="7"/>
        <v>0</v>
      </c>
      <c r="L30" s="22">
        <f t="shared" si="7"/>
        <v>0</v>
      </c>
      <c r="M30" s="22">
        <f t="shared" si="7"/>
        <v>0</v>
      </c>
      <c r="N30" s="22">
        <f t="shared" si="0"/>
        <v>0</v>
      </c>
    </row>
    <row r="33" spans="1:14" x14ac:dyDescent="0.35">
      <c r="A33" s="12" t="s">
        <v>149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35">
      <c r="A34" s="19" t="s">
        <v>185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35">
      <c r="A35" s="19" t="s">
        <v>183</v>
      </c>
      <c r="B35" s="13" t="s">
        <v>171</v>
      </c>
      <c r="C35" s="13" t="s">
        <v>172</v>
      </c>
      <c r="D35" s="13" t="s">
        <v>173</v>
      </c>
      <c r="E35" s="13" t="s">
        <v>174</v>
      </c>
      <c r="F35" s="13" t="s">
        <v>175</v>
      </c>
      <c r="G35" s="13" t="s">
        <v>176</v>
      </c>
      <c r="H35" s="13" t="s">
        <v>177</v>
      </c>
      <c r="I35" s="13" t="s">
        <v>178</v>
      </c>
      <c r="J35" s="13" t="s">
        <v>179</v>
      </c>
      <c r="K35" s="13" t="s">
        <v>180</v>
      </c>
      <c r="L35" s="13" t="s">
        <v>181</v>
      </c>
      <c r="M35" s="13" t="s">
        <v>182</v>
      </c>
      <c r="N35" s="13" t="s">
        <v>105</v>
      </c>
    </row>
    <row r="36" spans="1:14" x14ac:dyDescent="0.35">
      <c r="A36" s="26" t="s">
        <v>73</v>
      </c>
      <c r="B36" s="21">
        <f>IF($A$5=$A$34,SUMIFS(INDEX(HRS_115_0_Table_8!$A:$I,0,MATCH($A36,HRS_115_0_Table_8!$8:$8,0)),HRS_115_0_Table_8!$C:$C,B$35,HRS_115_0_Table_8!$B:$B,$A$35),0)</f>
        <v>0</v>
      </c>
      <c r="C36" s="21">
        <f>IF($A$5=$A$34,SUMIFS(INDEX(HRS_115_0_Table_8!$A:$I,0,MATCH($A36,HRS_115_0_Table_8!$8:$8,0)),HRS_115_0_Table_8!$C:$C,C$35,HRS_115_0_Table_8!$B:$B,$A$35),0)</f>
        <v>0</v>
      </c>
      <c r="D36" s="21">
        <f>IF($A$5=$A$34,SUMIFS(INDEX(HRS_115_0_Table_8!$A:$I,0,MATCH($A36,HRS_115_0_Table_8!$8:$8,0)),HRS_115_0_Table_8!$C:$C,D$35,HRS_115_0_Table_8!$B:$B,$A$35),0)</f>
        <v>0</v>
      </c>
      <c r="E36" s="21">
        <f>IF($A$5=$A$34,SUMIFS(INDEX(HRS_115_0_Table_8!$A:$I,0,MATCH($A36,HRS_115_0_Table_8!$8:$8,0)),HRS_115_0_Table_8!$C:$C,E$35,HRS_115_0_Table_8!$B:$B,$A$35),0)</f>
        <v>0</v>
      </c>
      <c r="F36" s="21">
        <f>IF($A$5=$A$34,SUMIFS(INDEX(HRS_115_0_Table_8!$A:$I,0,MATCH($A36,HRS_115_0_Table_8!$8:$8,0)),HRS_115_0_Table_8!$C:$C,F$35,HRS_115_0_Table_8!$B:$B,$A$35),0)</f>
        <v>0</v>
      </c>
      <c r="G36" s="21">
        <f>IF($A$5=$A$34,SUMIFS(INDEX(HRS_115_0_Table_8!$A:$I,0,MATCH($A36,HRS_115_0_Table_8!$8:$8,0)),HRS_115_0_Table_8!$C:$C,G$35,HRS_115_0_Table_8!$B:$B,$A$35),0)</f>
        <v>0</v>
      </c>
      <c r="H36" s="21">
        <f>IF($A$5=$A$34,SUMIFS(INDEX(HRS_115_0_Table_8!$A:$I,0,MATCH($A36,HRS_115_0_Table_8!$8:$8,0)),HRS_115_0_Table_8!$C:$C,H$35,HRS_115_0_Table_8!$B:$B,$A$35),0)</f>
        <v>0</v>
      </c>
      <c r="I36" s="21">
        <f>IF($A$5=$A$34,SUMIFS(INDEX(HRS_115_0_Table_8!$A:$I,0,MATCH($A36,HRS_115_0_Table_8!$8:$8,0)),HRS_115_0_Table_8!$C:$C,I$35,HRS_115_0_Table_8!$B:$B,$A$35),0)</f>
        <v>0</v>
      </c>
      <c r="J36" s="21">
        <f>IF($A$5=$A$34,SUMIFS(INDEX(HRS_115_0_Table_8!$A:$I,0,MATCH($A36,HRS_115_0_Table_8!$8:$8,0)),HRS_115_0_Table_8!$C:$C,J$35,HRS_115_0_Table_8!$B:$B,$A$35),0)</f>
        <v>0</v>
      </c>
      <c r="K36" s="21">
        <f>IF($A$5=$A$34,SUMIFS(INDEX(HRS_115_0_Table_8!$A:$I,0,MATCH($A36,HRS_115_0_Table_8!$8:$8,0)),HRS_115_0_Table_8!$C:$C,K$35,HRS_115_0_Table_8!$B:$B,$A$35),0)</f>
        <v>0</v>
      </c>
      <c r="L36" s="21">
        <f>IF($A$5=$A$34,SUMIFS(INDEX(HRS_115_0_Table_8!$A:$I,0,MATCH($A36,HRS_115_0_Table_8!$8:$8,0)),HRS_115_0_Table_8!$C:$C,L$35,HRS_115_0_Table_8!$B:$B,$A$35),0)</f>
        <v>0</v>
      </c>
      <c r="M36" s="21">
        <f>IF($A$5=$A$34,SUMIFS(INDEX(HRS_115_0_Table_8!$A:$I,0,MATCH($A36,HRS_115_0_Table_8!$8:$8,0)),HRS_115_0_Table_8!$C:$C,M$35,HRS_115_0_Table_8!$B:$B,$A$35),0)</f>
        <v>0</v>
      </c>
      <c r="N36" s="22">
        <f>AVERAGE(B36:M36)</f>
        <v>0</v>
      </c>
    </row>
    <row r="37" spans="1:14" x14ac:dyDescent="0.35">
      <c r="A37" s="26" t="s">
        <v>74</v>
      </c>
      <c r="B37" s="21">
        <f>IF($A$5=$A$34,SUMIFS(INDEX(HRS_115_0_Table_8!$A:$I,0,MATCH($A37,HRS_115_0_Table_8!$8:$8,0)),HRS_115_0_Table_8!$C:$C,B$35,HRS_115_0_Table_8!$B:$B,$A$35),0)</f>
        <v>0</v>
      </c>
      <c r="C37" s="21">
        <f>IF($A$5=$A$34,SUMIFS(INDEX(HRS_115_0_Table_8!$A:$I,0,MATCH($A37,HRS_115_0_Table_8!$8:$8,0)),HRS_115_0_Table_8!$C:$C,C$35,HRS_115_0_Table_8!$B:$B,$A$35),0)</f>
        <v>0</v>
      </c>
      <c r="D37" s="21">
        <f>IF($A$5=$A$34,SUMIFS(INDEX(HRS_115_0_Table_8!$A:$I,0,MATCH($A37,HRS_115_0_Table_8!$8:$8,0)),HRS_115_0_Table_8!$C:$C,D$35,HRS_115_0_Table_8!$B:$B,$A$35),0)</f>
        <v>0</v>
      </c>
      <c r="E37" s="21">
        <f>IF($A$5=$A$34,SUMIFS(INDEX(HRS_115_0_Table_8!$A:$I,0,MATCH($A37,HRS_115_0_Table_8!$8:$8,0)),HRS_115_0_Table_8!$C:$C,E$35,HRS_115_0_Table_8!$B:$B,$A$35),0)</f>
        <v>0</v>
      </c>
      <c r="F37" s="21">
        <f>IF($A$5=$A$34,SUMIFS(INDEX(HRS_115_0_Table_8!$A:$I,0,MATCH($A37,HRS_115_0_Table_8!$8:$8,0)),HRS_115_0_Table_8!$C:$C,F$35,HRS_115_0_Table_8!$B:$B,$A$35),0)</f>
        <v>0</v>
      </c>
      <c r="G37" s="21">
        <f>IF($A$5=$A$34,SUMIFS(INDEX(HRS_115_0_Table_8!$A:$I,0,MATCH($A37,HRS_115_0_Table_8!$8:$8,0)),HRS_115_0_Table_8!$C:$C,G$35,HRS_115_0_Table_8!$B:$B,$A$35),0)</f>
        <v>0</v>
      </c>
      <c r="H37" s="21">
        <f>IF($A$5=$A$34,SUMIFS(INDEX(HRS_115_0_Table_8!$A:$I,0,MATCH($A37,HRS_115_0_Table_8!$8:$8,0)),HRS_115_0_Table_8!$C:$C,H$35,HRS_115_0_Table_8!$B:$B,$A$35),0)</f>
        <v>0</v>
      </c>
      <c r="I37" s="21">
        <f>IF($A$5=$A$34,SUMIFS(INDEX(HRS_115_0_Table_8!$A:$I,0,MATCH($A37,HRS_115_0_Table_8!$8:$8,0)),HRS_115_0_Table_8!$C:$C,I$35,HRS_115_0_Table_8!$B:$B,$A$35),0)</f>
        <v>0</v>
      </c>
      <c r="J37" s="21">
        <f>IF($A$5=$A$34,SUMIFS(INDEX(HRS_115_0_Table_8!$A:$I,0,MATCH($A37,HRS_115_0_Table_8!$8:$8,0)),HRS_115_0_Table_8!$C:$C,J$35,HRS_115_0_Table_8!$B:$B,$A$35),0)</f>
        <v>0</v>
      </c>
      <c r="K37" s="21">
        <f>IF($A$5=$A$34,SUMIFS(INDEX(HRS_115_0_Table_8!$A:$I,0,MATCH($A37,HRS_115_0_Table_8!$8:$8,0)),HRS_115_0_Table_8!$C:$C,K$35,HRS_115_0_Table_8!$B:$B,$A$35),0)</f>
        <v>0</v>
      </c>
      <c r="L37" s="21">
        <f>IF($A$5=$A$34,SUMIFS(INDEX(HRS_115_0_Table_8!$A:$I,0,MATCH($A37,HRS_115_0_Table_8!$8:$8,0)),HRS_115_0_Table_8!$C:$C,L$35,HRS_115_0_Table_8!$B:$B,$A$35),0)</f>
        <v>0</v>
      </c>
      <c r="M37" s="21">
        <f>IF($A$5=$A$34,SUMIFS(INDEX(HRS_115_0_Table_8!$A:$I,0,MATCH($A37,HRS_115_0_Table_8!$8:$8,0)),HRS_115_0_Table_8!$C:$C,M$35,HRS_115_0_Table_8!$B:$B,$A$35),0)</f>
        <v>0</v>
      </c>
      <c r="N37" s="22">
        <f t="shared" ref="N37:N51" si="8">SUM(B37:M37)</f>
        <v>0</v>
      </c>
    </row>
    <row r="38" spans="1:14" x14ac:dyDescent="0.35">
      <c r="A38" s="26" t="s">
        <v>75</v>
      </c>
      <c r="B38" s="21">
        <f>IF($A$5=$A$34,SUMIFS(INDEX(HRS_115_0_Table_8!$A:$I,0,MATCH($A38,HRS_115_0_Table_8!$8:$8,0)),HRS_115_0_Table_8!$C:$C,B$35,HRS_115_0_Table_8!$B:$B,$A$35),0)</f>
        <v>0</v>
      </c>
      <c r="C38" s="21">
        <f>IF($A$5=$A$34,SUMIFS(INDEX(HRS_115_0_Table_8!$A:$I,0,MATCH($A38,HRS_115_0_Table_8!$8:$8,0)),HRS_115_0_Table_8!$C:$C,C$35,HRS_115_0_Table_8!$B:$B,$A$35),0)</f>
        <v>0</v>
      </c>
      <c r="D38" s="21">
        <f>IF($A$5=$A$34,SUMIFS(INDEX(HRS_115_0_Table_8!$A:$I,0,MATCH($A38,HRS_115_0_Table_8!$8:$8,0)),HRS_115_0_Table_8!$C:$C,D$35,HRS_115_0_Table_8!$B:$B,$A$35),0)</f>
        <v>0</v>
      </c>
      <c r="E38" s="21">
        <f>IF($A$5=$A$34,SUMIFS(INDEX(HRS_115_0_Table_8!$A:$I,0,MATCH($A38,HRS_115_0_Table_8!$8:$8,0)),HRS_115_0_Table_8!$C:$C,E$35,HRS_115_0_Table_8!$B:$B,$A$35),0)</f>
        <v>0</v>
      </c>
      <c r="F38" s="21">
        <f>IF($A$5=$A$34,SUMIFS(INDEX(HRS_115_0_Table_8!$A:$I,0,MATCH($A38,HRS_115_0_Table_8!$8:$8,0)),HRS_115_0_Table_8!$C:$C,F$35,HRS_115_0_Table_8!$B:$B,$A$35),0)</f>
        <v>0</v>
      </c>
      <c r="G38" s="21">
        <f>IF($A$5=$A$34,SUMIFS(INDEX(HRS_115_0_Table_8!$A:$I,0,MATCH($A38,HRS_115_0_Table_8!$8:$8,0)),HRS_115_0_Table_8!$C:$C,G$35,HRS_115_0_Table_8!$B:$B,$A$35),0)</f>
        <v>0</v>
      </c>
      <c r="H38" s="21">
        <f>IF($A$5=$A$34,SUMIFS(INDEX(HRS_115_0_Table_8!$A:$I,0,MATCH($A38,HRS_115_0_Table_8!$8:$8,0)),HRS_115_0_Table_8!$C:$C,H$35,HRS_115_0_Table_8!$B:$B,$A$35),0)</f>
        <v>0</v>
      </c>
      <c r="I38" s="21">
        <f>IF($A$5=$A$34,SUMIFS(INDEX(HRS_115_0_Table_8!$A:$I,0,MATCH($A38,HRS_115_0_Table_8!$8:$8,0)),HRS_115_0_Table_8!$C:$C,I$35,HRS_115_0_Table_8!$B:$B,$A$35),0)</f>
        <v>0</v>
      </c>
      <c r="J38" s="21">
        <f>IF($A$5=$A$34,SUMIFS(INDEX(HRS_115_0_Table_8!$A:$I,0,MATCH($A38,HRS_115_0_Table_8!$8:$8,0)),HRS_115_0_Table_8!$C:$C,J$35,HRS_115_0_Table_8!$B:$B,$A$35),0)</f>
        <v>0</v>
      </c>
      <c r="K38" s="21">
        <f>IF($A$5=$A$34,SUMIFS(INDEX(HRS_115_0_Table_8!$A:$I,0,MATCH($A38,HRS_115_0_Table_8!$8:$8,0)),HRS_115_0_Table_8!$C:$C,K$35,HRS_115_0_Table_8!$B:$B,$A$35),0)</f>
        <v>0</v>
      </c>
      <c r="L38" s="21">
        <f>IF($A$5=$A$34,SUMIFS(INDEX(HRS_115_0_Table_8!$A:$I,0,MATCH($A38,HRS_115_0_Table_8!$8:$8,0)),HRS_115_0_Table_8!$C:$C,L$35,HRS_115_0_Table_8!$B:$B,$A$35),0)</f>
        <v>0</v>
      </c>
      <c r="M38" s="21">
        <f>IF($A$5=$A$34,SUMIFS(INDEX(HRS_115_0_Table_8!$A:$I,0,MATCH($A38,HRS_115_0_Table_8!$8:$8,0)),HRS_115_0_Table_8!$C:$C,M$35,HRS_115_0_Table_8!$B:$B,$A$35),0)</f>
        <v>0</v>
      </c>
      <c r="N38" s="22">
        <f t="shared" si="8"/>
        <v>0</v>
      </c>
    </row>
    <row r="39" spans="1:14" x14ac:dyDescent="0.35">
      <c r="A39" s="26" t="s">
        <v>76</v>
      </c>
      <c r="B39" s="21">
        <f>IF($A$5=$A$34,SUMIFS(INDEX(HRS_115_0_Table_8!$A:$I,0,MATCH($A39,HRS_115_0_Table_8!$8:$8,0)),HRS_115_0_Table_8!$C:$C,B$35,HRS_115_0_Table_8!$B:$B,$A$35),0)</f>
        <v>0</v>
      </c>
      <c r="C39" s="21">
        <f>IF($A$5=$A$34,SUMIFS(INDEX(HRS_115_0_Table_8!$A:$I,0,MATCH($A39,HRS_115_0_Table_8!$8:$8,0)),HRS_115_0_Table_8!$C:$C,C$35,HRS_115_0_Table_8!$B:$B,$A$35),0)</f>
        <v>0</v>
      </c>
      <c r="D39" s="21">
        <f>IF($A$5=$A$34,SUMIFS(INDEX(HRS_115_0_Table_8!$A:$I,0,MATCH($A39,HRS_115_0_Table_8!$8:$8,0)),HRS_115_0_Table_8!$C:$C,D$35,HRS_115_0_Table_8!$B:$B,$A$35),0)</f>
        <v>0</v>
      </c>
      <c r="E39" s="21">
        <f>IF($A$5=$A$34,SUMIFS(INDEX(HRS_115_0_Table_8!$A:$I,0,MATCH($A39,HRS_115_0_Table_8!$8:$8,0)),HRS_115_0_Table_8!$C:$C,E$35,HRS_115_0_Table_8!$B:$B,$A$35),0)</f>
        <v>0</v>
      </c>
      <c r="F39" s="21">
        <f>IF($A$5=$A$34,SUMIFS(INDEX(HRS_115_0_Table_8!$A:$I,0,MATCH($A39,HRS_115_0_Table_8!$8:$8,0)),HRS_115_0_Table_8!$C:$C,F$35,HRS_115_0_Table_8!$B:$B,$A$35),0)</f>
        <v>0</v>
      </c>
      <c r="G39" s="21">
        <f>IF($A$5=$A$34,SUMIFS(INDEX(HRS_115_0_Table_8!$A:$I,0,MATCH($A39,HRS_115_0_Table_8!$8:$8,0)),HRS_115_0_Table_8!$C:$C,G$35,HRS_115_0_Table_8!$B:$B,$A$35),0)</f>
        <v>0</v>
      </c>
      <c r="H39" s="21">
        <f>IF($A$5=$A$34,SUMIFS(INDEX(HRS_115_0_Table_8!$A:$I,0,MATCH($A39,HRS_115_0_Table_8!$8:$8,0)),HRS_115_0_Table_8!$C:$C,H$35,HRS_115_0_Table_8!$B:$B,$A$35),0)</f>
        <v>0</v>
      </c>
      <c r="I39" s="21">
        <f>IF($A$5=$A$34,SUMIFS(INDEX(HRS_115_0_Table_8!$A:$I,0,MATCH($A39,HRS_115_0_Table_8!$8:$8,0)),HRS_115_0_Table_8!$C:$C,I$35,HRS_115_0_Table_8!$B:$B,$A$35),0)</f>
        <v>0</v>
      </c>
      <c r="J39" s="21">
        <f>IF($A$5=$A$34,SUMIFS(INDEX(HRS_115_0_Table_8!$A:$I,0,MATCH($A39,HRS_115_0_Table_8!$8:$8,0)),HRS_115_0_Table_8!$C:$C,J$35,HRS_115_0_Table_8!$B:$B,$A$35),0)</f>
        <v>0</v>
      </c>
      <c r="K39" s="21">
        <f>IF($A$5=$A$34,SUMIFS(INDEX(HRS_115_0_Table_8!$A:$I,0,MATCH($A39,HRS_115_0_Table_8!$8:$8,0)),HRS_115_0_Table_8!$C:$C,K$35,HRS_115_0_Table_8!$B:$B,$A$35),0)</f>
        <v>0</v>
      </c>
      <c r="L39" s="21">
        <f>IF($A$5=$A$34,SUMIFS(INDEX(HRS_115_0_Table_8!$A:$I,0,MATCH($A39,HRS_115_0_Table_8!$8:$8,0)),HRS_115_0_Table_8!$C:$C,L$35,HRS_115_0_Table_8!$B:$B,$A$35),0)</f>
        <v>0</v>
      </c>
      <c r="M39" s="21">
        <f>IF($A$5=$A$34,SUMIFS(INDEX(HRS_115_0_Table_8!$A:$I,0,MATCH($A39,HRS_115_0_Table_8!$8:$8,0)),HRS_115_0_Table_8!$C:$C,M$35,HRS_115_0_Table_8!$B:$B,$A$35),0)</f>
        <v>0</v>
      </c>
      <c r="N39" s="22">
        <f t="shared" si="8"/>
        <v>0</v>
      </c>
    </row>
    <row r="40" spans="1:14" x14ac:dyDescent="0.35">
      <c r="A40" s="26" t="s">
        <v>150</v>
      </c>
      <c r="B40" s="22">
        <f>IFERROR((B13/B9)*(B36*1.2),0)</f>
        <v>0</v>
      </c>
      <c r="C40" s="22">
        <f t="shared" ref="C40:M40" si="9">IFERROR((C13/C9)*(C36*1.2),0)</f>
        <v>0</v>
      </c>
      <c r="D40" s="22">
        <f t="shared" si="9"/>
        <v>0</v>
      </c>
      <c r="E40" s="22">
        <f t="shared" si="9"/>
        <v>0</v>
      </c>
      <c r="F40" s="22">
        <f t="shared" si="9"/>
        <v>0</v>
      </c>
      <c r="G40" s="22">
        <f t="shared" si="9"/>
        <v>0</v>
      </c>
      <c r="H40" s="22">
        <f t="shared" si="9"/>
        <v>0</v>
      </c>
      <c r="I40" s="22">
        <f t="shared" si="9"/>
        <v>0</v>
      </c>
      <c r="J40" s="22">
        <f t="shared" si="9"/>
        <v>0</v>
      </c>
      <c r="K40" s="22">
        <f t="shared" si="9"/>
        <v>0</v>
      </c>
      <c r="L40" s="22">
        <f t="shared" si="9"/>
        <v>0</v>
      </c>
      <c r="M40" s="22">
        <f t="shared" si="9"/>
        <v>0</v>
      </c>
      <c r="N40" s="22">
        <f t="shared" si="8"/>
        <v>0</v>
      </c>
    </row>
    <row r="41" spans="1:14" x14ac:dyDescent="0.35">
      <c r="A41" s="26" t="s">
        <v>77</v>
      </c>
      <c r="B41" s="21">
        <f>IF($A$5=$A$34,SUMIFS(INDEX(HRS_115_0_Table_8!$A:$I,0,MATCH($A41,HRS_115_0_Table_8!$8:$8,0)),HRS_115_0_Table_8!$C:$C,B$35,HRS_115_0_Table_8!$B:$B,$A$35),0)</f>
        <v>0</v>
      </c>
      <c r="C41" s="21">
        <f>IF($A$5=$A$34,SUMIFS(INDEX(HRS_115_0_Table_8!$A:$I,0,MATCH($A41,HRS_115_0_Table_8!$8:$8,0)),HRS_115_0_Table_8!$C:$C,C$35,HRS_115_0_Table_8!$B:$B,$A$35),0)</f>
        <v>0</v>
      </c>
      <c r="D41" s="21">
        <f>IF($A$5=$A$34,SUMIFS(INDEX(HRS_115_0_Table_8!$A:$I,0,MATCH($A41,HRS_115_0_Table_8!$8:$8,0)),HRS_115_0_Table_8!$C:$C,D$35,HRS_115_0_Table_8!$B:$B,$A$35),0)</f>
        <v>0</v>
      </c>
      <c r="E41" s="21">
        <f>IF($A$5=$A$34,SUMIFS(INDEX(HRS_115_0_Table_8!$A:$I,0,MATCH($A41,HRS_115_0_Table_8!$8:$8,0)),HRS_115_0_Table_8!$C:$C,E$35,HRS_115_0_Table_8!$B:$B,$A$35),0)</f>
        <v>0</v>
      </c>
      <c r="F41" s="21">
        <f>IF($A$5=$A$34,SUMIFS(INDEX(HRS_115_0_Table_8!$A:$I,0,MATCH($A41,HRS_115_0_Table_8!$8:$8,0)),HRS_115_0_Table_8!$C:$C,F$35,HRS_115_0_Table_8!$B:$B,$A$35),0)</f>
        <v>0</v>
      </c>
      <c r="G41" s="21">
        <f>IF($A$5=$A$34,SUMIFS(INDEX(HRS_115_0_Table_8!$A:$I,0,MATCH($A41,HRS_115_0_Table_8!$8:$8,0)),HRS_115_0_Table_8!$C:$C,G$35,HRS_115_0_Table_8!$B:$B,$A$35),0)</f>
        <v>0</v>
      </c>
      <c r="H41" s="21">
        <f>IF($A$5=$A$34,SUMIFS(INDEX(HRS_115_0_Table_8!$A:$I,0,MATCH($A41,HRS_115_0_Table_8!$8:$8,0)),HRS_115_0_Table_8!$C:$C,H$35,HRS_115_0_Table_8!$B:$B,$A$35),0)</f>
        <v>0</v>
      </c>
      <c r="I41" s="21">
        <f>IF($A$5=$A$34,SUMIFS(INDEX(HRS_115_0_Table_8!$A:$I,0,MATCH($A41,HRS_115_0_Table_8!$8:$8,0)),HRS_115_0_Table_8!$C:$C,I$35,HRS_115_0_Table_8!$B:$B,$A$35),0)</f>
        <v>0</v>
      </c>
      <c r="J41" s="21">
        <f>IF($A$5=$A$34,SUMIFS(INDEX(HRS_115_0_Table_8!$A:$I,0,MATCH($A41,HRS_115_0_Table_8!$8:$8,0)),HRS_115_0_Table_8!$C:$C,J$35,HRS_115_0_Table_8!$B:$B,$A$35),0)</f>
        <v>0</v>
      </c>
      <c r="K41" s="21">
        <f>IF($A$5=$A$34,SUMIFS(INDEX(HRS_115_0_Table_8!$A:$I,0,MATCH($A41,HRS_115_0_Table_8!$8:$8,0)),HRS_115_0_Table_8!$C:$C,K$35,HRS_115_0_Table_8!$B:$B,$A$35),0)</f>
        <v>0</v>
      </c>
      <c r="L41" s="21">
        <f>IF($A$5=$A$34,SUMIFS(INDEX(HRS_115_0_Table_8!$A:$I,0,MATCH($A41,HRS_115_0_Table_8!$8:$8,0)),HRS_115_0_Table_8!$C:$C,L$35,HRS_115_0_Table_8!$B:$B,$A$35),0)</f>
        <v>0</v>
      </c>
      <c r="M41" s="21">
        <f>IF($A$5=$A$34,SUMIFS(INDEX(HRS_115_0_Table_8!$A:$I,0,MATCH($A41,HRS_115_0_Table_8!$8:$8,0)),HRS_115_0_Table_8!$C:$C,M$35,HRS_115_0_Table_8!$B:$B,$A$35),0)</f>
        <v>0</v>
      </c>
      <c r="N41" s="22">
        <f t="shared" si="8"/>
        <v>0</v>
      </c>
    </row>
    <row r="42" spans="1:14" x14ac:dyDescent="0.35">
      <c r="A42" s="26" t="s">
        <v>151</v>
      </c>
      <c r="B42" s="22">
        <f t="shared" ref="B42:M42" si="10">B38-B39+B40+B41</f>
        <v>0</v>
      </c>
      <c r="C42" s="22">
        <f t="shared" si="10"/>
        <v>0</v>
      </c>
      <c r="D42" s="22">
        <f t="shared" si="10"/>
        <v>0</v>
      </c>
      <c r="E42" s="22">
        <f t="shared" si="10"/>
        <v>0</v>
      </c>
      <c r="F42" s="22">
        <f t="shared" si="10"/>
        <v>0</v>
      </c>
      <c r="G42" s="22">
        <f t="shared" si="10"/>
        <v>0</v>
      </c>
      <c r="H42" s="22">
        <f t="shared" si="10"/>
        <v>0</v>
      </c>
      <c r="I42" s="22">
        <f t="shared" si="10"/>
        <v>0</v>
      </c>
      <c r="J42" s="22">
        <f t="shared" si="10"/>
        <v>0</v>
      </c>
      <c r="K42" s="22">
        <f t="shared" si="10"/>
        <v>0</v>
      </c>
      <c r="L42" s="22">
        <f t="shared" si="10"/>
        <v>0</v>
      </c>
      <c r="M42" s="22">
        <f t="shared" si="10"/>
        <v>0</v>
      </c>
      <c r="N42" s="22">
        <f t="shared" si="8"/>
        <v>0</v>
      </c>
    </row>
    <row r="43" spans="1:14" x14ac:dyDescent="0.35">
      <c r="A43" s="26" t="s">
        <v>152</v>
      </c>
      <c r="B43" s="22">
        <f t="shared" ref="B43:M43" si="11">B37-B42</f>
        <v>0</v>
      </c>
      <c r="C43" s="22">
        <f t="shared" si="11"/>
        <v>0</v>
      </c>
      <c r="D43" s="22">
        <f t="shared" si="11"/>
        <v>0</v>
      </c>
      <c r="E43" s="22">
        <f t="shared" si="11"/>
        <v>0</v>
      </c>
      <c r="F43" s="22">
        <f t="shared" si="11"/>
        <v>0</v>
      </c>
      <c r="G43" s="22">
        <f t="shared" si="11"/>
        <v>0</v>
      </c>
      <c r="H43" s="22">
        <f t="shared" si="11"/>
        <v>0</v>
      </c>
      <c r="I43" s="22">
        <f t="shared" si="11"/>
        <v>0</v>
      </c>
      <c r="J43" s="22">
        <f t="shared" si="11"/>
        <v>0</v>
      </c>
      <c r="K43" s="22">
        <f t="shared" si="11"/>
        <v>0</v>
      </c>
      <c r="L43" s="22">
        <f t="shared" si="11"/>
        <v>0</v>
      </c>
      <c r="M43" s="22">
        <f t="shared" si="11"/>
        <v>0</v>
      </c>
      <c r="N43" s="22">
        <f t="shared" si="8"/>
        <v>0</v>
      </c>
    </row>
    <row r="44" spans="1:14" x14ac:dyDescent="0.35">
      <c r="A44" s="26" t="s">
        <v>78</v>
      </c>
      <c r="B44" s="21">
        <f>IF($A$5=$A$34,SUMIFS(INDEX(HRS_115_0_Table_8!$A:$I,0,MATCH($A44,HRS_115_0_Table_8!$8:$8,0)),HRS_115_0_Table_8!$C:$C,B$35,HRS_115_0_Table_8!$B:$B,$A$35),0)</f>
        <v>0</v>
      </c>
      <c r="C44" s="21">
        <f>IF($A$5=$A$34,SUMIFS(INDEX(HRS_115_0_Table_8!$A:$I,0,MATCH($A44,HRS_115_0_Table_8!$8:$8,0)),HRS_115_0_Table_8!$C:$C,C$35,HRS_115_0_Table_8!$B:$B,$A$35),0)</f>
        <v>0</v>
      </c>
      <c r="D44" s="21">
        <f>IF($A$5=$A$34,SUMIFS(INDEX(HRS_115_0_Table_8!$A:$I,0,MATCH($A44,HRS_115_0_Table_8!$8:$8,0)),HRS_115_0_Table_8!$C:$C,D$35,HRS_115_0_Table_8!$B:$B,$A$35),0)</f>
        <v>0</v>
      </c>
      <c r="E44" s="21">
        <f>IF($A$5=$A$34,SUMIFS(INDEX(HRS_115_0_Table_8!$A:$I,0,MATCH($A44,HRS_115_0_Table_8!$8:$8,0)),HRS_115_0_Table_8!$C:$C,E$35,HRS_115_0_Table_8!$B:$B,$A$35),0)</f>
        <v>0</v>
      </c>
      <c r="F44" s="21">
        <f>IF($A$5=$A$34,SUMIFS(INDEX(HRS_115_0_Table_8!$A:$I,0,MATCH($A44,HRS_115_0_Table_8!$8:$8,0)),HRS_115_0_Table_8!$C:$C,F$35,HRS_115_0_Table_8!$B:$B,$A$35),0)</f>
        <v>0</v>
      </c>
      <c r="G44" s="21">
        <f>IF($A$5=$A$34,SUMIFS(INDEX(HRS_115_0_Table_8!$A:$I,0,MATCH($A44,HRS_115_0_Table_8!$8:$8,0)),HRS_115_0_Table_8!$C:$C,G$35,HRS_115_0_Table_8!$B:$B,$A$35),0)</f>
        <v>0</v>
      </c>
      <c r="H44" s="21">
        <f>IF($A$5=$A$34,SUMIFS(INDEX(HRS_115_0_Table_8!$A:$I,0,MATCH($A44,HRS_115_0_Table_8!$8:$8,0)),HRS_115_0_Table_8!$C:$C,H$35,HRS_115_0_Table_8!$B:$B,$A$35),0)</f>
        <v>0</v>
      </c>
      <c r="I44" s="21">
        <f>IF($A$5=$A$34,SUMIFS(INDEX(HRS_115_0_Table_8!$A:$I,0,MATCH($A44,HRS_115_0_Table_8!$8:$8,0)),HRS_115_0_Table_8!$C:$C,I$35,HRS_115_0_Table_8!$B:$B,$A$35),0)</f>
        <v>0</v>
      </c>
      <c r="J44" s="21">
        <f>IF($A$5=$A$34,SUMIFS(INDEX(HRS_115_0_Table_8!$A:$I,0,MATCH($A44,HRS_115_0_Table_8!$8:$8,0)),HRS_115_0_Table_8!$C:$C,J$35,HRS_115_0_Table_8!$B:$B,$A$35),0)</f>
        <v>0</v>
      </c>
      <c r="K44" s="21">
        <f>IF($A$5=$A$34,SUMIFS(INDEX(HRS_115_0_Table_8!$A:$I,0,MATCH($A44,HRS_115_0_Table_8!$8:$8,0)),HRS_115_0_Table_8!$C:$C,K$35,HRS_115_0_Table_8!$B:$B,$A$35),0)</f>
        <v>0</v>
      </c>
      <c r="L44" s="21">
        <f>IF($A$5=$A$34,SUMIFS(INDEX(HRS_115_0_Table_8!$A:$I,0,MATCH($A44,HRS_115_0_Table_8!$8:$8,0)),HRS_115_0_Table_8!$C:$C,L$35,HRS_115_0_Table_8!$B:$B,$A$35),0)</f>
        <v>0</v>
      </c>
      <c r="M44" s="21">
        <f>IF($A$5=$A$34,SUMIFS(INDEX(HRS_115_0_Table_8!$A:$I,0,MATCH($A44,HRS_115_0_Table_8!$8:$8,0)),HRS_115_0_Table_8!$C:$C,M$35,HRS_115_0_Table_8!$B:$B,$A$35),0)</f>
        <v>0</v>
      </c>
      <c r="N44" s="22">
        <f t="shared" si="8"/>
        <v>0</v>
      </c>
    </row>
    <row r="45" spans="1:14" x14ac:dyDescent="0.35">
      <c r="A45" s="26" t="s">
        <v>153</v>
      </c>
      <c r="B45" s="22">
        <f t="shared" ref="B45:M45" si="12">B43-B44</f>
        <v>0</v>
      </c>
      <c r="C45" s="22">
        <f t="shared" si="12"/>
        <v>0</v>
      </c>
      <c r="D45" s="22">
        <f t="shared" si="12"/>
        <v>0</v>
      </c>
      <c r="E45" s="22">
        <f t="shared" si="12"/>
        <v>0</v>
      </c>
      <c r="F45" s="22">
        <f t="shared" si="12"/>
        <v>0</v>
      </c>
      <c r="G45" s="22">
        <f t="shared" si="12"/>
        <v>0</v>
      </c>
      <c r="H45" s="22">
        <f t="shared" si="12"/>
        <v>0</v>
      </c>
      <c r="I45" s="22">
        <f t="shared" si="12"/>
        <v>0</v>
      </c>
      <c r="J45" s="22">
        <f t="shared" si="12"/>
        <v>0</v>
      </c>
      <c r="K45" s="22">
        <f t="shared" si="12"/>
        <v>0</v>
      </c>
      <c r="L45" s="22">
        <f t="shared" si="12"/>
        <v>0</v>
      </c>
      <c r="M45" s="22">
        <f t="shared" si="12"/>
        <v>0</v>
      </c>
      <c r="N45" s="22">
        <f t="shared" si="8"/>
        <v>0</v>
      </c>
    </row>
    <row r="46" spans="1:14" x14ac:dyDescent="0.35">
      <c r="A46" s="19" t="s">
        <v>184</v>
      </c>
      <c r="B46" s="13" t="s">
        <v>171</v>
      </c>
      <c r="C46" s="13" t="s">
        <v>172</v>
      </c>
      <c r="D46" s="13" t="s">
        <v>173</v>
      </c>
      <c r="E46" s="13" t="s">
        <v>174</v>
      </c>
      <c r="F46" s="13" t="s">
        <v>175</v>
      </c>
      <c r="G46" s="13" t="s">
        <v>176</v>
      </c>
      <c r="H46" s="13" t="s">
        <v>177</v>
      </c>
      <c r="I46" s="13" t="s">
        <v>178</v>
      </c>
      <c r="J46" s="13" t="s">
        <v>179</v>
      </c>
      <c r="K46" s="13" t="s">
        <v>180</v>
      </c>
      <c r="L46" s="13" t="s">
        <v>181</v>
      </c>
      <c r="M46" s="13" t="s">
        <v>182</v>
      </c>
      <c r="N46" s="13" t="s">
        <v>105</v>
      </c>
    </row>
    <row r="47" spans="1:14" x14ac:dyDescent="0.35">
      <c r="A47" s="26" t="s">
        <v>74</v>
      </c>
      <c r="B47" s="21">
        <f>IF($A$5=$A$34,SUMIFS(INDEX(HRS_115_0_Table_8!$A:$I,0,MATCH($A47,HRS_115_0_Table_8!$8:$8,0)),HRS_115_0_Table_8!$C:$C,B$46,HRS_115_0_Table_8!$B:$B,$A$46),0)</f>
        <v>0</v>
      </c>
      <c r="C47" s="21">
        <f>IF($A$5=$A$34,SUMIFS(INDEX(HRS_115_0_Table_8!$A:$I,0,MATCH($A47,HRS_115_0_Table_8!$8:$8,0)),HRS_115_0_Table_8!$C:$C,C$46,HRS_115_0_Table_8!$B:$B,$A$46),0)</f>
        <v>0</v>
      </c>
      <c r="D47" s="21">
        <f>IF($A$5=$A$34,SUMIFS(INDEX(HRS_115_0_Table_8!$A:$I,0,MATCH($A47,HRS_115_0_Table_8!$8:$8,0)),HRS_115_0_Table_8!$C:$C,D$46,HRS_115_0_Table_8!$B:$B,$A$46),0)</f>
        <v>0</v>
      </c>
      <c r="E47" s="21">
        <f>IF($A$5=$A$34,SUMIFS(INDEX(HRS_115_0_Table_8!$A:$I,0,MATCH($A47,HRS_115_0_Table_8!$8:$8,0)),HRS_115_0_Table_8!$C:$C,E$46,HRS_115_0_Table_8!$B:$B,$A$46),0)</f>
        <v>0</v>
      </c>
      <c r="F47" s="21">
        <f>IF($A$5=$A$34,SUMIFS(INDEX(HRS_115_0_Table_8!$A:$I,0,MATCH($A47,HRS_115_0_Table_8!$8:$8,0)),HRS_115_0_Table_8!$C:$C,F$46,HRS_115_0_Table_8!$B:$B,$A$46),0)</f>
        <v>0</v>
      </c>
      <c r="G47" s="21">
        <f>IF($A$5=$A$34,SUMIFS(INDEX(HRS_115_0_Table_8!$A:$I,0,MATCH($A47,HRS_115_0_Table_8!$8:$8,0)),HRS_115_0_Table_8!$C:$C,G$46,HRS_115_0_Table_8!$B:$B,$A$46),0)</f>
        <v>0</v>
      </c>
      <c r="H47" s="21">
        <f>IF($A$5=$A$34,SUMIFS(INDEX(HRS_115_0_Table_8!$A:$I,0,MATCH($A47,HRS_115_0_Table_8!$8:$8,0)),HRS_115_0_Table_8!$C:$C,H$46,HRS_115_0_Table_8!$B:$B,$A$46),0)</f>
        <v>0</v>
      </c>
      <c r="I47" s="21">
        <f>IF($A$5=$A$34,SUMIFS(INDEX(HRS_115_0_Table_8!$A:$I,0,MATCH($A47,HRS_115_0_Table_8!$8:$8,0)),HRS_115_0_Table_8!$C:$C,I$46,HRS_115_0_Table_8!$B:$B,$A$46),0)</f>
        <v>0</v>
      </c>
      <c r="J47" s="21">
        <f>IF($A$5=$A$34,SUMIFS(INDEX(HRS_115_0_Table_8!$A:$I,0,MATCH($A47,HRS_115_0_Table_8!$8:$8,0)),HRS_115_0_Table_8!$C:$C,J$46,HRS_115_0_Table_8!$B:$B,$A$46),0)</f>
        <v>0</v>
      </c>
      <c r="K47" s="21">
        <f>IF($A$5=$A$34,SUMIFS(INDEX(HRS_115_0_Table_8!$A:$I,0,MATCH($A47,HRS_115_0_Table_8!$8:$8,0)),HRS_115_0_Table_8!$C:$C,K$46,HRS_115_0_Table_8!$B:$B,$A$46),0)</f>
        <v>0</v>
      </c>
      <c r="L47" s="21">
        <f>IF($A$5=$A$34,SUMIFS(INDEX(HRS_115_0_Table_8!$A:$I,0,MATCH($A47,HRS_115_0_Table_8!$8:$8,0)),HRS_115_0_Table_8!$C:$C,L$46,HRS_115_0_Table_8!$B:$B,$A$46),0)</f>
        <v>0</v>
      </c>
      <c r="M47" s="21">
        <f>IF($A$5=$A$34,SUMIFS(INDEX(HRS_115_0_Table_8!$A:$I,0,MATCH($A47,HRS_115_0_Table_8!$8:$8,0)),HRS_115_0_Table_8!$C:$C,M$46,HRS_115_0_Table_8!$B:$B,$A$46),0)</f>
        <v>0</v>
      </c>
      <c r="N47" s="22">
        <f t="shared" si="8"/>
        <v>0</v>
      </c>
    </row>
    <row r="48" spans="1:14" x14ac:dyDescent="0.35">
      <c r="A48" s="26" t="s">
        <v>75</v>
      </c>
      <c r="B48" s="21">
        <f>IF($A$5=$A$34,SUMIFS(INDEX(HRS_115_0_Table_8!$A:$I,0,MATCH($A48,HRS_115_0_Table_8!$8:$8,0)),HRS_115_0_Table_8!$C:$C,B$46,HRS_115_0_Table_8!$B:$B,$A$46),0)</f>
        <v>0</v>
      </c>
      <c r="C48" s="21">
        <f>IF($A$5=$A$34,SUMIFS(INDEX(HRS_115_0_Table_8!$A:$I,0,MATCH($A48,HRS_115_0_Table_8!$8:$8,0)),HRS_115_0_Table_8!$C:$C,C$46,HRS_115_0_Table_8!$B:$B,$A$46),0)</f>
        <v>0</v>
      </c>
      <c r="D48" s="21">
        <f>IF($A$5=$A$34,SUMIFS(INDEX(HRS_115_0_Table_8!$A:$I,0,MATCH($A48,HRS_115_0_Table_8!$8:$8,0)),HRS_115_0_Table_8!$C:$C,D$46,HRS_115_0_Table_8!$B:$B,$A$46),0)</f>
        <v>0</v>
      </c>
      <c r="E48" s="21">
        <f>IF($A$5=$A$34,SUMIFS(INDEX(HRS_115_0_Table_8!$A:$I,0,MATCH($A48,HRS_115_0_Table_8!$8:$8,0)),HRS_115_0_Table_8!$C:$C,E$46,HRS_115_0_Table_8!$B:$B,$A$46),0)</f>
        <v>0</v>
      </c>
      <c r="F48" s="21">
        <f>IF($A$5=$A$34,SUMIFS(INDEX(HRS_115_0_Table_8!$A:$I,0,MATCH($A48,HRS_115_0_Table_8!$8:$8,0)),HRS_115_0_Table_8!$C:$C,F$46,HRS_115_0_Table_8!$B:$B,$A$46),0)</f>
        <v>0</v>
      </c>
      <c r="G48" s="21">
        <f>IF($A$5=$A$34,SUMIFS(INDEX(HRS_115_0_Table_8!$A:$I,0,MATCH($A48,HRS_115_0_Table_8!$8:$8,0)),HRS_115_0_Table_8!$C:$C,G$46,HRS_115_0_Table_8!$B:$B,$A$46),0)</f>
        <v>0</v>
      </c>
      <c r="H48" s="21">
        <f>IF($A$5=$A$34,SUMIFS(INDEX(HRS_115_0_Table_8!$A:$I,0,MATCH($A48,HRS_115_0_Table_8!$8:$8,0)),HRS_115_0_Table_8!$C:$C,H$46,HRS_115_0_Table_8!$B:$B,$A$46),0)</f>
        <v>0</v>
      </c>
      <c r="I48" s="21">
        <f>IF($A$5=$A$34,SUMIFS(INDEX(HRS_115_0_Table_8!$A:$I,0,MATCH($A48,HRS_115_0_Table_8!$8:$8,0)),HRS_115_0_Table_8!$C:$C,I$46,HRS_115_0_Table_8!$B:$B,$A$46),0)</f>
        <v>0</v>
      </c>
      <c r="J48" s="21">
        <f>IF($A$5=$A$34,SUMIFS(INDEX(HRS_115_0_Table_8!$A:$I,0,MATCH($A48,HRS_115_0_Table_8!$8:$8,0)),HRS_115_0_Table_8!$C:$C,J$46,HRS_115_0_Table_8!$B:$B,$A$46),0)</f>
        <v>0</v>
      </c>
      <c r="K48" s="21">
        <f>IF($A$5=$A$34,SUMIFS(INDEX(HRS_115_0_Table_8!$A:$I,0,MATCH($A48,HRS_115_0_Table_8!$8:$8,0)),HRS_115_0_Table_8!$C:$C,K$46,HRS_115_0_Table_8!$B:$B,$A$46),0)</f>
        <v>0</v>
      </c>
      <c r="L48" s="21">
        <f>IF($A$5=$A$34,SUMIFS(INDEX(HRS_115_0_Table_8!$A:$I,0,MATCH($A48,HRS_115_0_Table_8!$8:$8,0)),HRS_115_0_Table_8!$C:$C,L$46,HRS_115_0_Table_8!$B:$B,$A$46),0)</f>
        <v>0</v>
      </c>
      <c r="M48" s="21">
        <f>IF($A$5=$A$34,SUMIFS(INDEX(HRS_115_0_Table_8!$A:$I,0,MATCH($A48,HRS_115_0_Table_8!$8:$8,0)),HRS_115_0_Table_8!$C:$C,M$46,HRS_115_0_Table_8!$B:$B,$A$46),0)</f>
        <v>0</v>
      </c>
      <c r="N48" s="22">
        <f t="shared" si="8"/>
        <v>0</v>
      </c>
    </row>
    <row r="49" spans="1:14" x14ac:dyDescent="0.35">
      <c r="A49" s="26" t="s">
        <v>152</v>
      </c>
      <c r="B49" s="22">
        <f t="shared" ref="B49:M49" si="13">B47-B48</f>
        <v>0</v>
      </c>
      <c r="C49" s="22">
        <f t="shared" si="13"/>
        <v>0</v>
      </c>
      <c r="D49" s="22">
        <f t="shared" si="13"/>
        <v>0</v>
      </c>
      <c r="E49" s="22">
        <f t="shared" si="13"/>
        <v>0</v>
      </c>
      <c r="F49" s="22">
        <f t="shared" si="13"/>
        <v>0</v>
      </c>
      <c r="G49" s="22">
        <f t="shared" si="13"/>
        <v>0</v>
      </c>
      <c r="H49" s="22">
        <f t="shared" si="13"/>
        <v>0</v>
      </c>
      <c r="I49" s="22">
        <f t="shared" si="13"/>
        <v>0</v>
      </c>
      <c r="J49" s="22">
        <f t="shared" si="13"/>
        <v>0</v>
      </c>
      <c r="K49" s="22">
        <f t="shared" si="13"/>
        <v>0</v>
      </c>
      <c r="L49" s="22">
        <f t="shared" si="13"/>
        <v>0</v>
      </c>
      <c r="M49" s="22">
        <f t="shared" si="13"/>
        <v>0</v>
      </c>
      <c r="N49" s="22">
        <f t="shared" si="8"/>
        <v>0</v>
      </c>
    </row>
    <row r="50" spans="1:14" x14ac:dyDescent="0.35">
      <c r="A50" s="26" t="s">
        <v>78</v>
      </c>
      <c r="B50" s="21">
        <f>IF($A$5=$A$34,SUMIFS(INDEX(HRS_115_0_Table_8!$A:$I,0,MATCH($A50,HRS_115_0_Table_8!$8:$8,0)),HRS_115_0_Table_8!$C:$C,B$46,HRS_115_0_Table_8!$B:$B,$A$46),0)</f>
        <v>0</v>
      </c>
      <c r="C50" s="21">
        <f>IF($A$5=$A$34,SUMIFS(INDEX(HRS_115_0_Table_8!$A:$I,0,MATCH($A50,HRS_115_0_Table_8!$8:$8,0)),HRS_115_0_Table_8!$C:$C,C$46,HRS_115_0_Table_8!$B:$B,$A$46),0)</f>
        <v>0</v>
      </c>
      <c r="D50" s="21">
        <f>IF($A$5=$A$34,SUMIFS(INDEX(HRS_115_0_Table_8!$A:$I,0,MATCH($A50,HRS_115_0_Table_8!$8:$8,0)),HRS_115_0_Table_8!$C:$C,D$46,HRS_115_0_Table_8!$B:$B,$A$46),0)</f>
        <v>0</v>
      </c>
      <c r="E50" s="21">
        <f>IF($A$5=$A$34,SUMIFS(INDEX(HRS_115_0_Table_8!$A:$I,0,MATCH($A50,HRS_115_0_Table_8!$8:$8,0)),HRS_115_0_Table_8!$C:$C,E$46,HRS_115_0_Table_8!$B:$B,$A$46),0)</f>
        <v>0</v>
      </c>
      <c r="F50" s="21">
        <f>IF($A$5=$A$34,SUMIFS(INDEX(HRS_115_0_Table_8!$A:$I,0,MATCH($A50,HRS_115_0_Table_8!$8:$8,0)),HRS_115_0_Table_8!$C:$C,F$46,HRS_115_0_Table_8!$B:$B,$A$46),0)</f>
        <v>0</v>
      </c>
      <c r="G50" s="21">
        <f>IF($A$5=$A$34,SUMIFS(INDEX(HRS_115_0_Table_8!$A:$I,0,MATCH($A50,HRS_115_0_Table_8!$8:$8,0)),HRS_115_0_Table_8!$C:$C,G$46,HRS_115_0_Table_8!$B:$B,$A$46),0)</f>
        <v>0</v>
      </c>
      <c r="H50" s="21">
        <f>IF($A$5=$A$34,SUMIFS(INDEX(HRS_115_0_Table_8!$A:$I,0,MATCH($A50,HRS_115_0_Table_8!$8:$8,0)),HRS_115_0_Table_8!$C:$C,H$46,HRS_115_0_Table_8!$B:$B,$A$46),0)</f>
        <v>0</v>
      </c>
      <c r="I50" s="21">
        <f>IF($A$5=$A$34,SUMIFS(INDEX(HRS_115_0_Table_8!$A:$I,0,MATCH($A50,HRS_115_0_Table_8!$8:$8,0)),HRS_115_0_Table_8!$C:$C,I$46,HRS_115_0_Table_8!$B:$B,$A$46),0)</f>
        <v>0</v>
      </c>
      <c r="J50" s="21">
        <f>IF($A$5=$A$34,SUMIFS(INDEX(HRS_115_0_Table_8!$A:$I,0,MATCH($A50,HRS_115_0_Table_8!$8:$8,0)),HRS_115_0_Table_8!$C:$C,J$46,HRS_115_0_Table_8!$B:$B,$A$46),0)</f>
        <v>0</v>
      </c>
      <c r="K50" s="21">
        <f>IF($A$5=$A$34,SUMIFS(INDEX(HRS_115_0_Table_8!$A:$I,0,MATCH($A50,HRS_115_0_Table_8!$8:$8,0)),HRS_115_0_Table_8!$C:$C,K$46,HRS_115_0_Table_8!$B:$B,$A$46),0)</f>
        <v>0</v>
      </c>
      <c r="L50" s="21">
        <f>IF($A$5=$A$34,SUMIFS(INDEX(HRS_115_0_Table_8!$A:$I,0,MATCH($A50,HRS_115_0_Table_8!$8:$8,0)),HRS_115_0_Table_8!$C:$C,L$46,HRS_115_0_Table_8!$B:$B,$A$46),0)</f>
        <v>0</v>
      </c>
      <c r="M50" s="21">
        <f>IF($A$5=$A$34,SUMIFS(INDEX(HRS_115_0_Table_8!$A:$I,0,MATCH($A50,HRS_115_0_Table_8!$8:$8,0)),HRS_115_0_Table_8!$C:$C,M$46,HRS_115_0_Table_8!$B:$B,$A$46),0)</f>
        <v>0</v>
      </c>
      <c r="N50" s="22">
        <f t="shared" si="8"/>
        <v>0</v>
      </c>
    </row>
    <row r="51" spans="1:14" x14ac:dyDescent="0.35">
      <c r="A51" s="26" t="s">
        <v>153</v>
      </c>
      <c r="B51" s="22">
        <f t="shared" ref="B51:M51" si="14">B49-B50</f>
        <v>0</v>
      </c>
      <c r="C51" s="22">
        <f t="shared" si="14"/>
        <v>0</v>
      </c>
      <c r="D51" s="22">
        <f t="shared" si="14"/>
        <v>0</v>
      </c>
      <c r="E51" s="22">
        <f t="shared" si="14"/>
        <v>0</v>
      </c>
      <c r="F51" s="22">
        <f t="shared" si="14"/>
        <v>0</v>
      </c>
      <c r="G51" s="22">
        <f t="shared" si="14"/>
        <v>0</v>
      </c>
      <c r="H51" s="22">
        <f t="shared" si="14"/>
        <v>0</v>
      </c>
      <c r="I51" s="22">
        <f t="shared" si="14"/>
        <v>0</v>
      </c>
      <c r="J51" s="22">
        <f t="shared" si="14"/>
        <v>0</v>
      </c>
      <c r="K51" s="22">
        <f t="shared" si="14"/>
        <v>0</v>
      </c>
      <c r="L51" s="22">
        <f t="shared" si="14"/>
        <v>0</v>
      </c>
      <c r="M51" s="22">
        <f t="shared" si="14"/>
        <v>0</v>
      </c>
      <c r="N51" s="22">
        <f t="shared" si="8"/>
        <v>0</v>
      </c>
    </row>
    <row r="54" spans="1:14" x14ac:dyDescent="0.35">
      <c r="A54" s="12" t="s">
        <v>187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35">
      <c r="A55" s="19" t="s">
        <v>183</v>
      </c>
      <c r="B55" s="13" t="s">
        <v>171</v>
      </c>
      <c r="C55" s="13" t="s">
        <v>172</v>
      </c>
      <c r="D55" s="13" t="s">
        <v>173</v>
      </c>
      <c r="E55" s="13" t="s">
        <v>174</v>
      </c>
      <c r="F55" s="13" t="s">
        <v>175</v>
      </c>
      <c r="G55" s="13" t="s">
        <v>176</v>
      </c>
      <c r="H55" s="13" t="s">
        <v>177</v>
      </c>
      <c r="I55" s="13" t="s">
        <v>178</v>
      </c>
      <c r="J55" s="13" t="s">
        <v>179</v>
      </c>
      <c r="K55" s="13" t="s">
        <v>180</v>
      </c>
      <c r="L55" s="13" t="s">
        <v>181</v>
      </c>
      <c r="M55" s="13" t="s">
        <v>182</v>
      </c>
      <c r="N55" s="13" t="s">
        <v>105</v>
      </c>
    </row>
    <row r="56" spans="1:14" x14ac:dyDescent="0.35">
      <c r="A56" s="26" t="s">
        <v>73</v>
      </c>
      <c r="B56" s="22">
        <f>B36</f>
        <v>0</v>
      </c>
      <c r="C56" s="22">
        <f t="shared" ref="C56:M56" si="15">C36</f>
        <v>0</v>
      </c>
      <c r="D56" s="22">
        <f t="shared" si="15"/>
        <v>0</v>
      </c>
      <c r="E56" s="22">
        <f t="shared" si="15"/>
        <v>0</v>
      </c>
      <c r="F56" s="22">
        <f t="shared" si="15"/>
        <v>0</v>
      </c>
      <c r="G56" s="22">
        <f t="shared" si="15"/>
        <v>0</v>
      </c>
      <c r="H56" s="22">
        <f t="shared" si="15"/>
        <v>0</v>
      </c>
      <c r="I56" s="22">
        <f t="shared" si="15"/>
        <v>0</v>
      </c>
      <c r="J56" s="22">
        <f t="shared" si="15"/>
        <v>0</v>
      </c>
      <c r="K56" s="22">
        <f t="shared" si="15"/>
        <v>0</v>
      </c>
      <c r="L56" s="22">
        <f t="shared" si="15"/>
        <v>0</v>
      </c>
      <c r="M56" s="22">
        <f t="shared" si="15"/>
        <v>0</v>
      </c>
      <c r="N56" s="22">
        <f>AVERAGE(B56:M56)</f>
        <v>0</v>
      </c>
    </row>
    <row r="57" spans="1:14" x14ac:dyDescent="0.35">
      <c r="A57" s="26" t="s">
        <v>74</v>
      </c>
      <c r="B57" s="22">
        <f>B37</f>
        <v>0</v>
      </c>
      <c r="C57" s="22">
        <f t="shared" ref="C57:M57" si="16">C37</f>
        <v>0</v>
      </c>
      <c r="D57" s="22">
        <f t="shared" si="16"/>
        <v>0</v>
      </c>
      <c r="E57" s="22">
        <f t="shared" si="16"/>
        <v>0</v>
      </c>
      <c r="F57" s="22">
        <f t="shared" si="16"/>
        <v>0</v>
      </c>
      <c r="G57" s="22">
        <f t="shared" si="16"/>
        <v>0</v>
      </c>
      <c r="H57" s="22">
        <f t="shared" si="16"/>
        <v>0</v>
      </c>
      <c r="I57" s="22">
        <f t="shared" si="16"/>
        <v>0</v>
      </c>
      <c r="J57" s="22">
        <f t="shared" si="16"/>
        <v>0</v>
      </c>
      <c r="K57" s="22">
        <f t="shared" si="16"/>
        <v>0</v>
      </c>
      <c r="L57" s="22">
        <f t="shared" si="16"/>
        <v>0</v>
      </c>
      <c r="M57" s="22">
        <f t="shared" si="16"/>
        <v>0</v>
      </c>
      <c r="N57" s="22">
        <f t="shared" ref="N57:N77" si="17">SUM(B57:M57)</f>
        <v>0</v>
      </c>
    </row>
    <row r="58" spans="1:14" x14ac:dyDescent="0.35">
      <c r="A58" s="26" t="s">
        <v>154</v>
      </c>
      <c r="B58" s="22">
        <f>IFERROR(B38+(B62-B42-(B61-B41))/(1-B39/B38),0)</f>
        <v>0</v>
      </c>
      <c r="C58" s="22">
        <f t="shared" ref="C58:M58" si="18">IFERROR(C38+(C62-C42-(C61-C41))/(1-C39/C38),0)</f>
        <v>0</v>
      </c>
      <c r="D58" s="22">
        <f t="shared" si="18"/>
        <v>0</v>
      </c>
      <c r="E58" s="22">
        <f t="shared" si="18"/>
        <v>0</v>
      </c>
      <c r="F58" s="22">
        <f t="shared" si="18"/>
        <v>0</v>
      </c>
      <c r="G58" s="22">
        <f t="shared" si="18"/>
        <v>0</v>
      </c>
      <c r="H58" s="22">
        <f t="shared" si="18"/>
        <v>0</v>
      </c>
      <c r="I58" s="22">
        <f t="shared" si="18"/>
        <v>0</v>
      </c>
      <c r="J58" s="22">
        <f t="shared" si="18"/>
        <v>0</v>
      </c>
      <c r="K58" s="22">
        <f t="shared" si="18"/>
        <v>0</v>
      </c>
      <c r="L58" s="22">
        <f t="shared" si="18"/>
        <v>0</v>
      </c>
      <c r="M58" s="22">
        <f t="shared" si="18"/>
        <v>0</v>
      </c>
      <c r="N58" s="22">
        <f t="shared" si="17"/>
        <v>0</v>
      </c>
    </row>
    <row r="59" spans="1:14" x14ac:dyDescent="0.35">
      <c r="A59" s="26" t="s">
        <v>155</v>
      </c>
      <c r="B59" s="22">
        <f>IFERROR(B58*B39/B38,0)</f>
        <v>0</v>
      </c>
      <c r="C59" s="22">
        <f t="shared" ref="C59:M59" si="19">IFERROR(C58*C39/C38,0)</f>
        <v>0</v>
      </c>
      <c r="D59" s="22">
        <f t="shared" si="19"/>
        <v>0</v>
      </c>
      <c r="E59" s="22">
        <f t="shared" si="19"/>
        <v>0</v>
      </c>
      <c r="F59" s="22">
        <f t="shared" si="19"/>
        <v>0</v>
      </c>
      <c r="G59" s="22">
        <f t="shared" si="19"/>
        <v>0</v>
      </c>
      <c r="H59" s="22">
        <f t="shared" si="19"/>
        <v>0</v>
      </c>
      <c r="I59" s="22">
        <f t="shared" si="19"/>
        <v>0</v>
      </c>
      <c r="J59" s="22">
        <f t="shared" si="19"/>
        <v>0</v>
      </c>
      <c r="K59" s="22">
        <f t="shared" si="19"/>
        <v>0</v>
      </c>
      <c r="L59" s="22">
        <f t="shared" si="19"/>
        <v>0</v>
      </c>
      <c r="M59" s="22">
        <f t="shared" si="19"/>
        <v>0</v>
      </c>
      <c r="N59" s="22">
        <f t="shared" si="17"/>
        <v>0</v>
      </c>
    </row>
    <row r="60" spans="1:14" x14ac:dyDescent="0.35">
      <c r="A60" s="26" t="s">
        <v>150</v>
      </c>
      <c r="B60" s="22">
        <f>B40</f>
        <v>0</v>
      </c>
      <c r="C60" s="22">
        <f t="shared" ref="C60:M60" si="20">C40</f>
        <v>0</v>
      </c>
      <c r="D60" s="22">
        <f t="shared" si="20"/>
        <v>0</v>
      </c>
      <c r="E60" s="22">
        <f t="shared" si="20"/>
        <v>0</v>
      </c>
      <c r="F60" s="22">
        <f t="shared" si="20"/>
        <v>0</v>
      </c>
      <c r="G60" s="22">
        <f t="shared" si="20"/>
        <v>0</v>
      </c>
      <c r="H60" s="22">
        <f t="shared" si="20"/>
        <v>0</v>
      </c>
      <c r="I60" s="22">
        <f t="shared" si="20"/>
        <v>0</v>
      </c>
      <c r="J60" s="22">
        <f t="shared" si="20"/>
        <v>0</v>
      </c>
      <c r="K60" s="22">
        <f t="shared" si="20"/>
        <v>0</v>
      </c>
      <c r="L60" s="22">
        <f t="shared" si="20"/>
        <v>0</v>
      </c>
      <c r="M60" s="22">
        <f t="shared" si="20"/>
        <v>0</v>
      </c>
      <c r="N60" s="22">
        <f t="shared" si="17"/>
        <v>0</v>
      </c>
    </row>
    <row r="61" spans="1:14" x14ac:dyDescent="0.35">
      <c r="A61" s="26" t="s">
        <v>156</v>
      </c>
      <c r="B61" s="22">
        <f>B41*(1+'Playback - PBS'!$B$37)</f>
        <v>0</v>
      </c>
      <c r="C61" s="22">
        <f>C41*(1+'Playback - PBS'!$B$37)</f>
        <v>0</v>
      </c>
      <c r="D61" s="22">
        <f>D41*(1+'Playback - PBS'!$B$37)</f>
        <v>0</v>
      </c>
      <c r="E61" s="22">
        <f>E41*(1+'Playback - PBS'!$B$37)</f>
        <v>0</v>
      </c>
      <c r="F61" s="22">
        <f>F41*(1+'Playback - PBS'!$B$37)</f>
        <v>0</v>
      </c>
      <c r="G61" s="22">
        <f>G41*(1+'Playback - PBS'!$B$37)</f>
        <v>0</v>
      </c>
      <c r="H61" s="22">
        <f>H41*(1+'Playback - PBS'!$B$37)</f>
        <v>0</v>
      </c>
      <c r="I61" s="22">
        <f>I41*(1+'Playback - PBS'!$B$37)</f>
        <v>0</v>
      </c>
      <c r="J61" s="22">
        <f>J41*(1+'Playback - PBS'!$B$37)</f>
        <v>0</v>
      </c>
      <c r="K61" s="22">
        <f>K41*(1+'Playback - PBS'!$B$37)</f>
        <v>0</v>
      </c>
      <c r="L61" s="22">
        <f>L41*(1+'Playback - PBS'!$B$37)</f>
        <v>0</v>
      </c>
      <c r="M61" s="22">
        <f>M41*(1+'Playback - PBS'!$B$37)</f>
        <v>0</v>
      </c>
      <c r="N61" s="22">
        <f t="shared" si="17"/>
        <v>0</v>
      </c>
    </row>
    <row r="62" spans="1:14" x14ac:dyDescent="0.35">
      <c r="A62" s="26" t="s">
        <v>157</v>
      </c>
      <c r="B62" s="22">
        <f>B42*(1+'Playback - PBS'!$B$37)</f>
        <v>0</v>
      </c>
      <c r="C62" s="22">
        <f>C42*(1+'Playback - PBS'!$B$37)</f>
        <v>0</v>
      </c>
      <c r="D62" s="22">
        <f>D42*(1+'Playback - PBS'!$B$37)</f>
        <v>0</v>
      </c>
      <c r="E62" s="22">
        <f>E42*(1+'Playback - PBS'!$B$37)</f>
        <v>0</v>
      </c>
      <c r="F62" s="22">
        <f>F42*(1+'Playback - PBS'!$B$37)</f>
        <v>0</v>
      </c>
      <c r="G62" s="22">
        <f>G42*(1+'Playback - PBS'!$B$37)</f>
        <v>0</v>
      </c>
      <c r="H62" s="22">
        <f>H42*(1+'Playback - PBS'!$B$37)</f>
        <v>0</v>
      </c>
      <c r="I62" s="22">
        <f>I42*(1+'Playback - PBS'!$B$37)</f>
        <v>0</v>
      </c>
      <c r="J62" s="22">
        <f>J42*(1+'Playback - PBS'!$B$37)</f>
        <v>0</v>
      </c>
      <c r="K62" s="22">
        <f>K42*(1+'Playback - PBS'!$B$37)</f>
        <v>0</v>
      </c>
      <c r="L62" s="22">
        <f>L42*(1+'Playback - PBS'!$B$37)</f>
        <v>0</v>
      </c>
      <c r="M62" s="22">
        <f>M42*(1+'Playback - PBS'!$B$37)</f>
        <v>0</v>
      </c>
      <c r="N62" s="22">
        <f t="shared" si="17"/>
        <v>0</v>
      </c>
    </row>
    <row r="63" spans="1:14" x14ac:dyDescent="0.35">
      <c r="A63" s="26" t="s">
        <v>158</v>
      </c>
      <c r="B63" s="22">
        <f t="shared" ref="B63:M63" si="21">B57-B62</f>
        <v>0</v>
      </c>
      <c r="C63" s="22">
        <f t="shared" si="21"/>
        <v>0</v>
      </c>
      <c r="D63" s="22">
        <f t="shared" si="21"/>
        <v>0</v>
      </c>
      <c r="E63" s="22">
        <f t="shared" si="21"/>
        <v>0</v>
      </c>
      <c r="F63" s="22">
        <f t="shared" si="21"/>
        <v>0</v>
      </c>
      <c r="G63" s="22">
        <f t="shared" si="21"/>
        <v>0</v>
      </c>
      <c r="H63" s="22">
        <f t="shared" si="21"/>
        <v>0</v>
      </c>
      <c r="I63" s="22">
        <f t="shared" si="21"/>
        <v>0</v>
      </c>
      <c r="J63" s="22">
        <f t="shared" si="21"/>
        <v>0</v>
      </c>
      <c r="K63" s="22">
        <f t="shared" si="21"/>
        <v>0</v>
      </c>
      <c r="L63" s="22">
        <f t="shared" si="21"/>
        <v>0</v>
      </c>
      <c r="M63" s="22">
        <f t="shared" si="21"/>
        <v>0</v>
      </c>
      <c r="N63" s="22">
        <f t="shared" si="17"/>
        <v>0</v>
      </c>
    </row>
    <row r="64" spans="1:14" x14ac:dyDescent="0.35">
      <c r="A64" s="26" t="s">
        <v>159</v>
      </c>
      <c r="B64" s="22">
        <f>B44*(1+'Playback - PBS'!$B$37)</f>
        <v>0</v>
      </c>
      <c r="C64" s="22">
        <f>C44*(1+'Playback - PBS'!$B$37)</f>
        <v>0</v>
      </c>
      <c r="D64" s="22">
        <f>D44*(1+'Playback - PBS'!$B$37)</f>
        <v>0</v>
      </c>
      <c r="E64" s="22">
        <f>E44*(1+'Playback - PBS'!$B$37)</f>
        <v>0</v>
      </c>
      <c r="F64" s="22">
        <f>F44*(1+'Playback - PBS'!$B$37)</f>
        <v>0</v>
      </c>
      <c r="G64" s="22">
        <f>G44*(1+'Playback - PBS'!$B$37)</f>
        <v>0</v>
      </c>
      <c r="H64" s="22">
        <f>H44*(1+'Playback - PBS'!$B$37)</f>
        <v>0</v>
      </c>
      <c r="I64" s="22">
        <f>I44*(1+'Playback - PBS'!$B$37)</f>
        <v>0</v>
      </c>
      <c r="J64" s="22">
        <f>J44*(1+'Playback - PBS'!$B$37)</f>
        <v>0</v>
      </c>
      <c r="K64" s="22">
        <f>K44*(1+'Playback - PBS'!$B$37)</f>
        <v>0</v>
      </c>
      <c r="L64" s="22">
        <f>L44*(1+'Playback - PBS'!$B$37)</f>
        <v>0</v>
      </c>
      <c r="M64" s="22">
        <f>M44*(1+'Playback - PBS'!$B$37)</f>
        <v>0</v>
      </c>
      <c r="N64" s="22">
        <f t="shared" si="17"/>
        <v>0</v>
      </c>
    </row>
    <row r="65" spans="1:14" x14ac:dyDescent="0.35">
      <c r="A65" s="26" t="s">
        <v>160</v>
      </c>
      <c r="B65" s="22">
        <f t="shared" ref="B65:M65" si="22">B63-B64</f>
        <v>0</v>
      </c>
      <c r="C65" s="22">
        <f t="shared" si="22"/>
        <v>0</v>
      </c>
      <c r="D65" s="22">
        <f t="shared" si="22"/>
        <v>0</v>
      </c>
      <c r="E65" s="22">
        <f t="shared" si="22"/>
        <v>0</v>
      </c>
      <c r="F65" s="22">
        <f t="shared" si="22"/>
        <v>0</v>
      </c>
      <c r="G65" s="22">
        <f t="shared" si="22"/>
        <v>0</v>
      </c>
      <c r="H65" s="22">
        <f t="shared" si="22"/>
        <v>0</v>
      </c>
      <c r="I65" s="22">
        <f t="shared" si="22"/>
        <v>0</v>
      </c>
      <c r="J65" s="22">
        <f t="shared" si="22"/>
        <v>0</v>
      </c>
      <c r="K65" s="22">
        <f t="shared" si="22"/>
        <v>0</v>
      </c>
      <c r="L65" s="22">
        <f t="shared" si="22"/>
        <v>0</v>
      </c>
      <c r="M65" s="22">
        <f t="shared" si="22"/>
        <v>0</v>
      </c>
      <c r="N65" s="22">
        <f t="shared" si="17"/>
        <v>0</v>
      </c>
    </row>
    <row r="66" spans="1:14" x14ac:dyDescent="0.35">
      <c r="A66" s="19" t="s">
        <v>184</v>
      </c>
      <c r="B66" s="13" t="s">
        <v>171</v>
      </c>
      <c r="C66" s="13" t="s">
        <v>172</v>
      </c>
      <c r="D66" s="13" t="s">
        <v>173</v>
      </c>
      <c r="E66" s="13" t="s">
        <v>174</v>
      </c>
      <c r="F66" s="13" t="s">
        <v>175</v>
      </c>
      <c r="G66" s="13" t="s">
        <v>176</v>
      </c>
      <c r="H66" s="13" t="s">
        <v>177</v>
      </c>
      <c r="I66" s="13" t="s">
        <v>178</v>
      </c>
      <c r="J66" s="13" t="s">
        <v>179</v>
      </c>
      <c r="K66" s="13" t="s">
        <v>180</v>
      </c>
      <c r="L66" s="13" t="s">
        <v>181</v>
      </c>
      <c r="M66" s="13" t="s">
        <v>182</v>
      </c>
      <c r="N66" s="13" t="s">
        <v>105</v>
      </c>
    </row>
    <row r="67" spans="1:14" x14ac:dyDescent="0.35">
      <c r="A67" s="26" t="s">
        <v>74</v>
      </c>
      <c r="B67" s="22">
        <f>B47</f>
        <v>0</v>
      </c>
      <c r="C67" s="22">
        <f t="shared" ref="C67:M67" si="23">C47</f>
        <v>0</v>
      </c>
      <c r="D67" s="22">
        <f t="shared" si="23"/>
        <v>0</v>
      </c>
      <c r="E67" s="22">
        <f t="shared" si="23"/>
        <v>0</v>
      </c>
      <c r="F67" s="22">
        <f t="shared" si="23"/>
        <v>0</v>
      </c>
      <c r="G67" s="22">
        <f t="shared" si="23"/>
        <v>0</v>
      </c>
      <c r="H67" s="22">
        <f t="shared" si="23"/>
        <v>0</v>
      </c>
      <c r="I67" s="22">
        <f t="shared" si="23"/>
        <v>0</v>
      </c>
      <c r="J67" s="22">
        <f t="shared" si="23"/>
        <v>0</v>
      </c>
      <c r="K67" s="22">
        <f t="shared" si="23"/>
        <v>0</v>
      </c>
      <c r="L67" s="22">
        <f t="shared" si="23"/>
        <v>0</v>
      </c>
      <c r="M67" s="22">
        <f t="shared" si="23"/>
        <v>0</v>
      </c>
      <c r="N67" s="22">
        <f t="shared" si="17"/>
        <v>0</v>
      </c>
    </row>
    <row r="68" spans="1:14" x14ac:dyDescent="0.35">
      <c r="A68" s="26" t="s">
        <v>154</v>
      </c>
      <c r="B68" s="22">
        <f>B48*(1+'Playback - PBS'!$B$37)</f>
        <v>0</v>
      </c>
      <c r="C68" s="22">
        <f>C48*(1+'Playback - PBS'!$B$37)</f>
        <v>0</v>
      </c>
      <c r="D68" s="22">
        <f>D48*(1+'Playback - PBS'!$B$37)</f>
        <v>0</v>
      </c>
      <c r="E68" s="22">
        <f>E48*(1+'Playback - PBS'!$B$37)</f>
        <v>0</v>
      </c>
      <c r="F68" s="22">
        <f>F48*(1+'Playback - PBS'!$B$37)</f>
        <v>0</v>
      </c>
      <c r="G68" s="22">
        <f>G48*(1+'Playback - PBS'!$B$37)</f>
        <v>0</v>
      </c>
      <c r="H68" s="22">
        <f>H48*(1+'Playback - PBS'!$B$37)</f>
        <v>0</v>
      </c>
      <c r="I68" s="22">
        <f>I48*(1+'Playback - PBS'!$B$37)</f>
        <v>0</v>
      </c>
      <c r="J68" s="22">
        <f>J48*(1+'Playback - PBS'!$B$37)</f>
        <v>0</v>
      </c>
      <c r="K68" s="22">
        <f>K48*(1+'Playback - PBS'!$B$37)</f>
        <v>0</v>
      </c>
      <c r="L68" s="22">
        <f>L48*(1+'Playback - PBS'!$B$37)</f>
        <v>0</v>
      </c>
      <c r="M68" s="22">
        <f>M48*(1+'Playback - PBS'!$B$37)</f>
        <v>0</v>
      </c>
      <c r="N68" s="22">
        <f t="shared" si="17"/>
        <v>0</v>
      </c>
    </row>
    <row r="69" spans="1:14" x14ac:dyDescent="0.35">
      <c r="A69" s="26" t="s">
        <v>158</v>
      </c>
      <c r="B69" s="22">
        <f t="shared" ref="B69:M69" si="24">B67-B68</f>
        <v>0</v>
      </c>
      <c r="C69" s="22">
        <f t="shared" si="24"/>
        <v>0</v>
      </c>
      <c r="D69" s="22">
        <f t="shared" si="24"/>
        <v>0</v>
      </c>
      <c r="E69" s="22">
        <f t="shared" si="24"/>
        <v>0</v>
      </c>
      <c r="F69" s="22">
        <f t="shared" si="24"/>
        <v>0</v>
      </c>
      <c r="G69" s="22">
        <f t="shared" si="24"/>
        <v>0</v>
      </c>
      <c r="H69" s="22">
        <f t="shared" si="24"/>
        <v>0</v>
      </c>
      <c r="I69" s="22">
        <f t="shared" si="24"/>
        <v>0</v>
      </c>
      <c r="J69" s="22">
        <f t="shared" si="24"/>
        <v>0</v>
      </c>
      <c r="K69" s="22">
        <f t="shared" si="24"/>
        <v>0</v>
      </c>
      <c r="L69" s="22">
        <f t="shared" si="24"/>
        <v>0</v>
      </c>
      <c r="M69" s="22">
        <f t="shared" si="24"/>
        <v>0</v>
      </c>
      <c r="N69" s="22">
        <f t="shared" si="17"/>
        <v>0</v>
      </c>
    </row>
    <row r="70" spans="1:14" x14ac:dyDescent="0.35">
      <c r="A70" s="26" t="s">
        <v>159</v>
      </c>
      <c r="B70" s="22">
        <f>B50*(1+'Playback - PBS'!$B$37)</f>
        <v>0</v>
      </c>
      <c r="C70" s="22">
        <f>C50*(1+'Playback - PBS'!$B$37)</f>
        <v>0</v>
      </c>
      <c r="D70" s="22">
        <f>D50*(1+'Playback - PBS'!$B$37)</f>
        <v>0</v>
      </c>
      <c r="E70" s="22">
        <f>E50*(1+'Playback - PBS'!$B$37)</f>
        <v>0</v>
      </c>
      <c r="F70" s="22">
        <f>F50*(1+'Playback - PBS'!$B$37)</f>
        <v>0</v>
      </c>
      <c r="G70" s="22">
        <f>G50*(1+'Playback - PBS'!$B$37)</f>
        <v>0</v>
      </c>
      <c r="H70" s="22">
        <f>H50*(1+'Playback - PBS'!$B$37)</f>
        <v>0</v>
      </c>
      <c r="I70" s="22">
        <f>I50*(1+'Playback - PBS'!$B$37)</f>
        <v>0</v>
      </c>
      <c r="J70" s="22">
        <f>J50*(1+'Playback - PBS'!$B$37)</f>
        <v>0</v>
      </c>
      <c r="K70" s="22">
        <f>K50*(1+'Playback - PBS'!$B$37)</f>
        <v>0</v>
      </c>
      <c r="L70" s="22">
        <f>L50*(1+'Playback - PBS'!$B$37)</f>
        <v>0</v>
      </c>
      <c r="M70" s="22">
        <f>M50*(1+'Playback - PBS'!$B$37)</f>
        <v>0</v>
      </c>
      <c r="N70" s="22">
        <f t="shared" si="17"/>
        <v>0</v>
      </c>
    </row>
    <row r="71" spans="1:14" x14ac:dyDescent="0.35">
      <c r="A71" s="26" t="s">
        <v>160</v>
      </c>
      <c r="B71" s="22">
        <f t="shared" ref="B71:M71" si="25">B69-B70</f>
        <v>0</v>
      </c>
      <c r="C71" s="22">
        <f t="shared" si="25"/>
        <v>0</v>
      </c>
      <c r="D71" s="22">
        <f t="shared" si="25"/>
        <v>0</v>
      </c>
      <c r="E71" s="22">
        <f t="shared" si="25"/>
        <v>0</v>
      </c>
      <c r="F71" s="22">
        <f t="shared" si="25"/>
        <v>0</v>
      </c>
      <c r="G71" s="22">
        <f t="shared" si="25"/>
        <v>0</v>
      </c>
      <c r="H71" s="22">
        <f t="shared" si="25"/>
        <v>0</v>
      </c>
      <c r="I71" s="22">
        <f t="shared" si="25"/>
        <v>0</v>
      </c>
      <c r="J71" s="22">
        <f t="shared" si="25"/>
        <v>0</v>
      </c>
      <c r="K71" s="22">
        <f t="shared" si="25"/>
        <v>0</v>
      </c>
      <c r="L71" s="22">
        <f t="shared" si="25"/>
        <v>0</v>
      </c>
      <c r="M71" s="22">
        <f t="shared" si="25"/>
        <v>0</v>
      </c>
      <c r="N71" s="22">
        <f t="shared" si="17"/>
        <v>0</v>
      </c>
    </row>
    <row r="72" spans="1:14" x14ac:dyDescent="0.35">
      <c r="A72" s="19" t="s">
        <v>170</v>
      </c>
      <c r="B72" s="13" t="s">
        <v>171</v>
      </c>
      <c r="C72" s="13" t="s">
        <v>172</v>
      </c>
      <c r="D72" s="13" t="s">
        <v>173</v>
      </c>
      <c r="E72" s="13" t="s">
        <v>174</v>
      </c>
      <c r="F72" s="13" t="s">
        <v>175</v>
      </c>
      <c r="G72" s="13" t="s">
        <v>176</v>
      </c>
      <c r="H72" s="13" t="s">
        <v>177</v>
      </c>
      <c r="I72" s="13" t="s">
        <v>178</v>
      </c>
      <c r="J72" s="13" t="s">
        <v>179</v>
      </c>
      <c r="K72" s="13" t="s">
        <v>180</v>
      </c>
      <c r="L72" s="13" t="s">
        <v>181</v>
      </c>
      <c r="M72" s="13" t="s">
        <v>182</v>
      </c>
      <c r="N72" s="13" t="s">
        <v>105</v>
      </c>
    </row>
    <row r="73" spans="1:14" x14ac:dyDescent="0.35">
      <c r="A73" s="26" t="s">
        <v>65</v>
      </c>
      <c r="B73" s="22">
        <f>B26</f>
        <v>0</v>
      </c>
      <c r="C73" s="22">
        <f t="shared" ref="C73:M73" si="26">C26</f>
        <v>0</v>
      </c>
      <c r="D73" s="22">
        <f t="shared" si="26"/>
        <v>0</v>
      </c>
      <c r="E73" s="22">
        <f t="shared" si="26"/>
        <v>0</v>
      </c>
      <c r="F73" s="22">
        <f t="shared" si="26"/>
        <v>0</v>
      </c>
      <c r="G73" s="22">
        <f t="shared" si="26"/>
        <v>0</v>
      </c>
      <c r="H73" s="22">
        <f t="shared" si="26"/>
        <v>0</v>
      </c>
      <c r="I73" s="22">
        <f t="shared" si="26"/>
        <v>0</v>
      </c>
      <c r="J73" s="22">
        <f t="shared" si="26"/>
        <v>0</v>
      </c>
      <c r="K73" s="22">
        <f t="shared" si="26"/>
        <v>0</v>
      </c>
      <c r="L73" s="22">
        <f t="shared" si="26"/>
        <v>0</v>
      </c>
      <c r="M73" s="22">
        <f t="shared" si="26"/>
        <v>0</v>
      </c>
      <c r="N73" s="22">
        <f t="shared" si="17"/>
        <v>0</v>
      </c>
    </row>
    <row r="74" spans="1:14" x14ac:dyDescent="0.35">
      <c r="A74" s="26" t="s">
        <v>154</v>
      </c>
      <c r="B74" s="22">
        <f>B27*(1+'Playback - PBS'!$C$37)</f>
        <v>0</v>
      </c>
      <c r="C74" s="22">
        <f>C27*(1+'Playback - PBS'!$C$37)</f>
        <v>0</v>
      </c>
      <c r="D74" s="22">
        <f>D27*(1+'Playback - PBS'!$C$37)</f>
        <v>0</v>
      </c>
      <c r="E74" s="22">
        <f>E27*(1+'Playback - PBS'!$C$37)</f>
        <v>0</v>
      </c>
      <c r="F74" s="22">
        <f>F27*(1+'Playback - PBS'!$C$37)</f>
        <v>0</v>
      </c>
      <c r="G74" s="22">
        <f>G27*(1+'Playback - PBS'!$C$37)</f>
        <v>0</v>
      </c>
      <c r="H74" s="22">
        <f>H27*(1+'Playback - PBS'!$C$37)</f>
        <v>0</v>
      </c>
      <c r="I74" s="22">
        <f>I27*(1+'Playback - PBS'!$C$37)</f>
        <v>0</v>
      </c>
      <c r="J74" s="22">
        <f>J27*(1+'Playback - PBS'!$C$37)</f>
        <v>0</v>
      </c>
      <c r="K74" s="22">
        <f>K27*(1+'Playback - PBS'!$C$37)</f>
        <v>0</v>
      </c>
      <c r="L74" s="22">
        <f>L27*(1+'Playback - PBS'!$C$37)</f>
        <v>0</v>
      </c>
      <c r="M74" s="22">
        <f>M27*(1+'Playback - PBS'!$C$37)</f>
        <v>0</v>
      </c>
      <c r="N74" s="22">
        <f t="shared" si="17"/>
        <v>0</v>
      </c>
    </row>
    <row r="75" spans="1:14" x14ac:dyDescent="0.35">
      <c r="A75" s="26" t="s">
        <v>158</v>
      </c>
      <c r="B75" s="22">
        <f t="shared" ref="B75:M75" si="27">B73-B74</f>
        <v>0</v>
      </c>
      <c r="C75" s="22">
        <f t="shared" si="27"/>
        <v>0</v>
      </c>
      <c r="D75" s="22">
        <f t="shared" si="27"/>
        <v>0</v>
      </c>
      <c r="E75" s="22">
        <f t="shared" si="27"/>
        <v>0</v>
      </c>
      <c r="F75" s="22">
        <f t="shared" si="27"/>
        <v>0</v>
      </c>
      <c r="G75" s="22">
        <f t="shared" si="27"/>
        <v>0</v>
      </c>
      <c r="H75" s="22">
        <f t="shared" si="27"/>
        <v>0</v>
      </c>
      <c r="I75" s="22">
        <f t="shared" si="27"/>
        <v>0</v>
      </c>
      <c r="J75" s="22">
        <f t="shared" si="27"/>
        <v>0</v>
      </c>
      <c r="K75" s="22">
        <f t="shared" si="27"/>
        <v>0</v>
      </c>
      <c r="L75" s="22">
        <f t="shared" si="27"/>
        <v>0</v>
      </c>
      <c r="M75" s="22">
        <f t="shared" si="27"/>
        <v>0</v>
      </c>
      <c r="N75" s="22">
        <f t="shared" si="17"/>
        <v>0</v>
      </c>
    </row>
    <row r="76" spans="1:14" x14ac:dyDescent="0.35">
      <c r="A76" s="26" t="s">
        <v>159</v>
      </c>
      <c r="B76" s="22">
        <f>B29*(1+'Playback - PBS'!$C$37)</f>
        <v>0</v>
      </c>
      <c r="C76" s="22">
        <f>C29*(1+'Playback - PBS'!$C$37)</f>
        <v>0</v>
      </c>
      <c r="D76" s="22">
        <f>D29*(1+'Playback - PBS'!$C$37)</f>
        <v>0</v>
      </c>
      <c r="E76" s="22">
        <f>E29*(1+'Playback - PBS'!$C$37)</f>
        <v>0</v>
      </c>
      <c r="F76" s="22">
        <f>F29*(1+'Playback - PBS'!$C$37)</f>
        <v>0</v>
      </c>
      <c r="G76" s="22">
        <f>G29*(1+'Playback - PBS'!$C$37)</f>
        <v>0</v>
      </c>
      <c r="H76" s="22">
        <f>H29*(1+'Playback - PBS'!$C$37)</f>
        <v>0</v>
      </c>
      <c r="I76" s="22">
        <f>I29*(1+'Playback - PBS'!$C$37)</f>
        <v>0</v>
      </c>
      <c r="J76" s="22">
        <f>J29*(1+'Playback - PBS'!$C$37)</f>
        <v>0</v>
      </c>
      <c r="K76" s="22">
        <f>K29*(1+'Playback - PBS'!$C$37)</f>
        <v>0</v>
      </c>
      <c r="L76" s="22">
        <f>L29*(1+'Playback - PBS'!$C$37)</f>
        <v>0</v>
      </c>
      <c r="M76" s="22">
        <f>M29*(1+'Playback - PBS'!$C$37)</f>
        <v>0</v>
      </c>
      <c r="N76" s="22">
        <f t="shared" si="17"/>
        <v>0</v>
      </c>
    </row>
    <row r="77" spans="1:14" x14ac:dyDescent="0.35">
      <c r="A77" s="26" t="s">
        <v>160</v>
      </c>
      <c r="B77" s="22">
        <f t="shared" ref="B77:M77" si="28">B75-B76</f>
        <v>0</v>
      </c>
      <c r="C77" s="22">
        <f t="shared" si="28"/>
        <v>0</v>
      </c>
      <c r="D77" s="22">
        <f t="shared" si="28"/>
        <v>0</v>
      </c>
      <c r="E77" s="22">
        <f t="shared" si="28"/>
        <v>0</v>
      </c>
      <c r="F77" s="22">
        <f t="shared" si="28"/>
        <v>0</v>
      </c>
      <c r="G77" s="22">
        <f t="shared" si="28"/>
        <v>0</v>
      </c>
      <c r="H77" s="22">
        <f t="shared" si="28"/>
        <v>0</v>
      </c>
      <c r="I77" s="22">
        <f t="shared" si="28"/>
        <v>0</v>
      </c>
      <c r="J77" s="22">
        <f t="shared" si="28"/>
        <v>0</v>
      </c>
      <c r="K77" s="22">
        <f t="shared" si="28"/>
        <v>0</v>
      </c>
      <c r="L77" s="22">
        <f t="shared" si="28"/>
        <v>0</v>
      </c>
      <c r="M77" s="22">
        <f t="shared" si="28"/>
        <v>0</v>
      </c>
      <c r="N77" s="22">
        <f t="shared" si="17"/>
        <v>0</v>
      </c>
    </row>
    <row r="80" spans="1:14" x14ac:dyDescent="0.35">
      <c r="A80" s="12" t="s">
        <v>190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x14ac:dyDescent="0.35">
      <c r="A81" s="19" t="s">
        <v>183</v>
      </c>
      <c r="B81" s="13" t="s">
        <v>171</v>
      </c>
      <c r="C81" s="13" t="s">
        <v>172</v>
      </c>
      <c r="D81" s="13" t="s">
        <v>173</v>
      </c>
      <c r="E81" s="13" t="s">
        <v>174</v>
      </c>
      <c r="F81" s="13" t="s">
        <v>175</v>
      </c>
      <c r="G81" s="13" t="s">
        <v>176</v>
      </c>
      <c r="H81" s="13" t="s">
        <v>177</v>
      </c>
      <c r="I81" s="13" t="s">
        <v>178</v>
      </c>
      <c r="J81" s="13" t="s">
        <v>179</v>
      </c>
      <c r="K81" s="13" t="s">
        <v>180</v>
      </c>
      <c r="L81" s="13" t="s">
        <v>181</v>
      </c>
      <c r="M81" s="13" t="s">
        <v>182</v>
      </c>
      <c r="N81" s="13" t="s">
        <v>105</v>
      </c>
    </row>
    <row r="82" spans="1:14" x14ac:dyDescent="0.35">
      <c r="A82" s="26" t="s">
        <v>81</v>
      </c>
      <c r="B82" s="22">
        <f t="shared" ref="B82:B87" si="29">B56</f>
        <v>0</v>
      </c>
      <c r="C82" s="22">
        <f t="shared" ref="C82:J87" si="30">C56</f>
        <v>0</v>
      </c>
      <c r="D82" s="22">
        <f t="shared" si="30"/>
        <v>0</v>
      </c>
      <c r="E82" s="22">
        <f t="shared" si="30"/>
        <v>0</v>
      </c>
      <c r="F82" s="22">
        <f t="shared" si="30"/>
        <v>0</v>
      </c>
      <c r="G82" s="22">
        <f t="shared" si="30"/>
        <v>0</v>
      </c>
      <c r="H82" s="22">
        <f t="shared" si="30"/>
        <v>0</v>
      </c>
      <c r="I82" s="22">
        <f t="shared" si="30"/>
        <v>0</v>
      </c>
      <c r="J82" s="22">
        <f t="shared" si="30"/>
        <v>0</v>
      </c>
      <c r="K82" s="21">
        <f>SUMIFS(INDEX(HRS_115_0_Table_9!$A:$J,0,MATCH($A82,HRS_115_0_Table_9!$8:$8,0)),HRS_115_0_Table_9!$D:$D,K$81,HRS_115_0_Table_9!$C:$C,$A$81,HRS_115_0_Table_9!$A:$A,'Playback - FERC'!$A$5)</f>
        <v>0</v>
      </c>
      <c r="L82" s="21">
        <f>SUMIFS(INDEX(HRS_115_0_Table_9!$A:$J,0,MATCH($A82,HRS_115_0_Table_9!$8:$8,0)),HRS_115_0_Table_9!$D:$D,L$81,HRS_115_0_Table_9!$C:$C,$A$81,HRS_115_0_Table_9!$A:$A,'Playback - FERC'!$A$5)</f>
        <v>0</v>
      </c>
      <c r="M82" s="21">
        <f>SUMIFS(INDEX(HRS_115_0_Table_9!$A:$J,0,MATCH($A82,HRS_115_0_Table_9!$8:$8,0)),HRS_115_0_Table_9!$D:$D,M$81,HRS_115_0_Table_9!$C:$C,$A$81,HRS_115_0_Table_9!$A:$A,'Playback - FERC'!$A$5)</f>
        <v>0</v>
      </c>
      <c r="N82" s="22">
        <f>AVERAGE(B82:M82)</f>
        <v>0</v>
      </c>
    </row>
    <row r="83" spans="1:14" x14ac:dyDescent="0.35">
      <c r="A83" s="26" t="s">
        <v>82</v>
      </c>
      <c r="B83" s="22">
        <f t="shared" si="29"/>
        <v>0</v>
      </c>
      <c r="C83" s="22">
        <f t="shared" si="30"/>
        <v>0</v>
      </c>
      <c r="D83" s="22">
        <f t="shared" si="30"/>
        <v>0</v>
      </c>
      <c r="E83" s="22">
        <f t="shared" si="30"/>
        <v>0</v>
      </c>
      <c r="F83" s="22">
        <f t="shared" si="30"/>
        <v>0</v>
      </c>
      <c r="G83" s="22">
        <f t="shared" si="30"/>
        <v>0</v>
      </c>
      <c r="H83" s="22">
        <f t="shared" si="30"/>
        <v>0</v>
      </c>
      <c r="I83" s="22">
        <f t="shared" si="30"/>
        <v>0</v>
      </c>
      <c r="J83" s="22">
        <f t="shared" si="30"/>
        <v>0</v>
      </c>
      <c r="K83" s="21">
        <f>SUMIFS(INDEX(HRS_115_0_Table_9!$A:$J,0,MATCH($A83,HRS_115_0_Table_9!$8:$8,0)),HRS_115_0_Table_9!$D:$D,K$81,HRS_115_0_Table_9!$C:$C,$A$81,HRS_115_0_Table_9!$A:$A,'Playback - FERC'!$A$5)</f>
        <v>0</v>
      </c>
      <c r="L83" s="21">
        <f>SUMIFS(INDEX(HRS_115_0_Table_9!$A:$J,0,MATCH($A83,HRS_115_0_Table_9!$8:$8,0)),HRS_115_0_Table_9!$D:$D,L$81,HRS_115_0_Table_9!$C:$C,$A$81,HRS_115_0_Table_9!$A:$A,'Playback - FERC'!$A$5)</f>
        <v>0</v>
      </c>
      <c r="M83" s="21">
        <f>SUMIFS(INDEX(HRS_115_0_Table_9!$A:$J,0,MATCH($A83,HRS_115_0_Table_9!$8:$8,0)),HRS_115_0_Table_9!$D:$D,M$81,HRS_115_0_Table_9!$C:$C,$A$81,HRS_115_0_Table_9!$A:$A,'Playback - FERC'!$A$5)</f>
        <v>0</v>
      </c>
      <c r="N83" s="22">
        <f t="shared" ref="N83:N91" si="31">SUM(B83:M83)</f>
        <v>0</v>
      </c>
    </row>
    <row r="84" spans="1:14" x14ac:dyDescent="0.35">
      <c r="A84" s="26" t="s">
        <v>83</v>
      </c>
      <c r="B84" s="22">
        <f t="shared" si="29"/>
        <v>0</v>
      </c>
      <c r="C84" s="22">
        <f t="shared" si="30"/>
        <v>0</v>
      </c>
      <c r="D84" s="22">
        <f t="shared" si="30"/>
        <v>0</v>
      </c>
      <c r="E84" s="22">
        <f t="shared" si="30"/>
        <v>0</v>
      </c>
      <c r="F84" s="22">
        <f t="shared" si="30"/>
        <v>0</v>
      </c>
      <c r="G84" s="22">
        <f t="shared" si="30"/>
        <v>0</v>
      </c>
      <c r="H84" s="22">
        <f t="shared" si="30"/>
        <v>0</v>
      </c>
      <c r="I84" s="22">
        <f t="shared" si="30"/>
        <v>0</v>
      </c>
      <c r="J84" s="22">
        <f t="shared" si="30"/>
        <v>0</v>
      </c>
      <c r="K84" s="21">
        <f>SUMIFS(INDEX(HRS_115_0_Table_9!$A:$J,0,MATCH($A84,HRS_115_0_Table_9!$8:$8,0)),HRS_115_0_Table_9!$D:$D,K$81,HRS_115_0_Table_9!$C:$C,$A$81,HRS_115_0_Table_9!$A:$A,'Playback - FERC'!$A$5)</f>
        <v>0</v>
      </c>
      <c r="L84" s="21">
        <f>SUMIFS(INDEX(HRS_115_0_Table_9!$A:$J,0,MATCH($A84,HRS_115_0_Table_9!$8:$8,0)),HRS_115_0_Table_9!$D:$D,L$81,HRS_115_0_Table_9!$C:$C,$A$81,HRS_115_0_Table_9!$A:$A,'Playback - FERC'!$A$5)</f>
        <v>0</v>
      </c>
      <c r="M84" s="21">
        <f>SUMIFS(INDEX(HRS_115_0_Table_9!$A:$J,0,MATCH($A84,HRS_115_0_Table_9!$8:$8,0)),HRS_115_0_Table_9!$D:$D,M$81,HRS_115_0_Table_9!$C:$C,$A$81,HRS_115_0_Table_9!$A:$A,'Playback - FERC'!$A$5)</f>
        <v>0</v>
      </c>
      <c r="N84" s="22">
        <f t="shared" si="31"/>
        <v>0</v>
      </c>
    </row>
    <row r="85" spans="1:14" x14ac:dyDescent="0.35">
      <c r="A85" s="26" t="s">
        <v>84</v>
      </c>
      <c r="B85" s="22">
        <f t="shared" si="29"/>
        <v>0</v>
      </c>
      <c r="C85" s="22">
        <f t="shared" si="30"/>
        <v>0</v>
      </c>
      <c r="D85" s="22">
        <f t="shared" si="30"/>
        <v>0</v>
      </c>
      <c r="E85" s="22">
        <f t="shared" si="30"/>
        <v>0</v>
      </c>
      <c r="F85" s="22">
        <f t="shared" si="30"/>
        <v>0</v>
      </c>
      <c r="G85" s="22">
        <f t="shared" si="30"/>
        <v>0</v>
      </c>
      <c r="H85" s="22">
        <f t="shared" si="30"/>
        <v>0</v>
      </c>
      <c r="I85" s="22">
        <f t="shared" si="30"/>
        <v>0</v>
      </c>
      <c r="J85" s="22">
        <f t="shared" si="30"/>
        <v>0</v>
      </c>
      <c r="K85" s="21">
        <f>SUMIFS(INDEX(HRS_115_0_Table_9!$A:$J,0,MATCH($A85,HRS_115_0_Table_9!$8:$8,0)),HRS_115_0_Table_9!$D:$D,K$81,HRS_115_0_Table_9!$C:$C,$A$81,HRS_115_0_Table_9!$A:$A,'Playback - FERC'!$A$5)</f>
        <v>0</v>
      </c>
      <c r="L85" s="21">
        <f>SUMIFS(INDEX(HRS_115_0_Table_9!$A:$J,0,MATCH($A85,HRS_115_0_Table_9!$8:$8,0)),HRS_115_0_Table_9!$D:$D,L$81,HRS_115_0_Table_9!$C:$C,$A$81,HRS_115_0_Table_9!$A:$A,'Playback - FERC'!$A$5)</f>
        <v>0</v>
      </c>
      <c r="M85" s="21">
        <f>SUMIFS(INDEX(HRS_115_0_Table_9!$A:$J,0,MATCH($A85,HRS_115_0_Table_9!$8:$8,0)),HRS_115_0_Table_9!$D:$D,M$81,HRS_115_0_Table_9!$C:$C,$A$81,HRS_115_0_Table_9!$A:$A,'Playback - FERC'!$A$5)</f>
        <v>0</v>
      </c>
      <c r="N85" s="22">
        <f t="shared" si="31"/>
        <v>0</v>
      </c>
    </row>
    <row r="86" spans="1:14" x14ac:dyDescent="0.35">
      <c r="A86" s="26" t="s">
        <v>161</v>
      </c>
      <c r="B86" s="22">
        <f t="shared" si="29"/>
        <v>0</v>
      </c>
      <c r="C86" s="22">
        <f t="shared" si="30"/>
        <v>0</v>
      </c>
      <c r="D86" s="22">
        <f t="shared" si="30"/>
        <v>0</v>
      </c>
      <c r="E86" s="22">
        <f t="shared" si="30"/>
        <v>0</v>
      </c>
      <c r="F86" s="22">
        <f t="shared" si="30"/>
        <v>0</v>
      </c>
      <c r="G86" s="22">
        <f t="shared" si="30"/>
        <v>0</v>
      </c>
      <c r="H86" s="22">
        <f t="shared" si="30"/>
        <v>0</v>
      </c>
      <c r="I86" s="22">
        <f t="shared" si="30"/>
        <v>0</v>
      </c>
      <c r="J86" s="22">
        <f t="shared" si="30"/>
        <v>0</v>
      </c>
      <c r="K86" s="22">
        <f>IFERROR((K60*K82)/K56,0)</f>
        <v>0</v>
      </c>
      <c r="L86" s="22">
        <f>IFERROR((L60*L82)/L56,0)</f>
        <v>0</v>
      </c>
      <c r="M86" s="22">
        <f>IFERROR((M60*M82)/M56,0)</f>
        <v>0</v>
      </c>
      <c r="N86" s="22">
        <f t="shared" si="31"/>
        <v>0</v>
      </c>
    </row>
    <row r="87" spans="1:14" x14ac:dyDescent="0.35">
      <c r="A87" s="26" t="s">
        <v>85</v>
      </c>
      <c r="B87" s="22">
        <f t="shared" si="29"/>
        <v>0</v>
      </c>
      <c r="C87" s="22">
        <f t="shared" si="30"/>
        <v>0</v>
      </c>
      <c r="D87" s="22">
        <f t="shared" si="30"/>
        <v>0</v>
      </c>
      <c r="E87" s="22">
        <f t="shared" si="30"/>
        <v>0</v>
      </c>
      <c r="F87" s="22">
        <f t="shared" si="30"/>
        <v>0</v>
      </c>
      <c r="G87" s="22">
        <f t="shared" si="30"/>
        <v>0</v>
      </c>
      <c r="H87" s="22">
        <f t="shared" si="30"/>
        <v>0</v>
      </c>
      <c r="I87" s="22">
        <f t="shared" si="30"/>
        <v>0</v>
      </c>
      <c r="J87" s="22">
        <f t="shared" si="30"/>
        <v>0</v>
      </c>
      <c r="K87" s="21">
        <f>SUMIFS(INDEX(HRS_115_0_Table_9!$A:$J,0,MATCH($A87,HRS_115_0_Table_9!$8:$8,0)),HRS_115_0_Table_9!$D:$D,K$81,HRS_115_0_Table_9!$C:$C,$A$81,HRS_115_0_Table_9!$A:$A,'Playback - FERC'!$A$5)</f>
        <v>0</v>
      </c>
      <c r="L87" s="21">
        <f>SUMIFS(INDEX(HRS_115_0_Table_9!$A:$J,0,MATCH($A87,HRS_115_0_Table_9!$8:$8,0)),HRS_115_0_Table_9!$D:$D,L$81,HRS_115_0_Table_9!$C:$C,$A$81,HRS_115_0_Table_9!$A:$A,'Playback - FERC'!$A$5)</f>
        <v>0</v>
      </c>
      <c r="M87" s="21">
        <f>SUMIFS(INDEX(HRS_115_0_Table_9!$A:$J,0,MATCH($A87,HRS_115_0_Table_9!$8:$8,0)),HRS_115_0_Table_9!$D:$D,M$81,HRS_115_0_Table_9!$C:$C,$A$81,HRS_115_0_Table_9!$A:$A,'Playback - FERC'!$A$5)</f>
        <v>0</v>
      </c>
      <c r="N87" s="22">
        <f t="shared" si="31"/>
        <v>0</v>
      </c>
    </row>
    <row r="88" spans="1:14" x14ac:dyDescent="0.35">
      <c r="A88" s="26" t="s">
        <v>162</v>
      </c>
      <c r="B88" s="22">
        <f t="shared" ref="B88:M88" si="32">B84-B85+B86+B87</f>
        <v>0</v>
      </c>
      <c r="C88" s="22">
        <f t="shared" si="32"/>
        <v>0</v>
      </c>
      <c r="D88" s="22">
        <f t="shared" si="32"/>
        <v>0</v>
      </c>
      <c r="E88" s="22">
        <f t="shared" si="32"/>
        <v>0</v>
      </c>
      <c r="F88" s="22">
        <f t="shared" si="32"/>
        <v>0</v>
      </c>
      <c r="G88" s="22">
        <f t="shared" si="32"/>
        <v>0</v>
      </c>
      <c r="H88" s="22">
        <f t="shared" si="32"/>
        <v>0</v>
      </c>
      <c r="I88" s="22">
        <f t="shared" si="32"/>
        <v>0</v>
      </c>
      <c r="J88" s="22">
        <f t="shared" si="32"/>
        <v>0</v>
      </c>
      <c r="K88" s="22">
        <f t="shared" si="32"/>
        <v>0</v>
      </c>
      <c r="L88" s="22">
        <f t="shared" si="32"/>
        <v>0</v>
      </c>
      <c r="M88" s="22">
        <f t="shared" si="32"/>
        <v>0</v>
      </c>
      <c r="N88" s="22">
        <f t="shared" si="31"/>
        <v>0</v>
      </c>
    </row>
    <row r="89" spans="1:14" x14ac:dyDescent="0.35">
      <c r="A89" s="26" t="s">
        <v>163</v>
      </c>
      <c r="B89" s="22">
        <f t="shared" ref="B89:M89" si="33">B83-B88</f>
        <v>0</v>
      </c>
      <c r="C89" s="22">
        <f t="shared" si="33"/>
        <v>0</v>
      </c>
      <c r="D89" s="22">
        <f t="shared" si="33"/>
        <v>0</v>
      </c>
      <c r="E89" s="22">
        <f t="shared" si="33"/>
        <v>0</v>
      </c>
      <c r="F89" s="22">
        <f t="shared" si="33"/>
        <v>0</v>
      </c>
      <c r="G89" s="22">
        <f t="shared" si="33"/>
        <v>0</v>
      </c>
      <c r="H89" s="22">
        <f t="shared" si="33"/>
        <v>0</v>
      </c>
      <c r="I89" s="22">
        <f t="shared" si="33"/>
        <v>0</v>
      </c>
      <c r="J89" s="22">
        <f t="shared" si="33"/>
        <v>0</v>
      </c>
      <c r="K89" s="22">
        <f t="shared" si="33"/>
        <v>0</v>
      </c>
      <c r="L89" s="22">
        <f t="shared" si="33"/>
        <v>0</v>
      </c>
      <c r="M89" s="22">
        <f t="shared" si="33"/>
        <v>0</v>
      </c>
      <c r="N89" s="22">
        <f t="shared" si="31"/>
        <v>0</v>
      </c>
    </row>
    <row r="90" spans="1:14" x14ac:dyDescent="0.35">
      <c r="A90" s="26" t="s">
        <v>86</v>
      </c>
      <c r="B90" s="22">
        <f>B64</f>
        <v>0</v>
      </c>
      <c r="C90" s="22">
        <f t="shared" ref="C90:J90" si="34">C64</f>
        <v>0</v>
      </c>
      <c r="D90" s="22">
        <f t="shared" si="34"/>
        <v>0</v>
      </c>
      <c r="E90" s="22">
        <f t="shared" si="34"/>
        <v>0</v>
      </c>
      <c r="F90" s="22">
        <f t="shared" si="34"/>
        <v>0</v>
      </c>
      <c r="G90" s="22">
        <f t="shared" si="34"/>
        <v>0</v>
      </c>
      <c r="H90" s="22">
        <f t="shared" si="34"/>
        <v>0</v>
      </c>
      <c r="I90" s="22">
        <f t="shared" si="34"/>
        <v>0</v>
      </c>
      <c r="J90" s="22">
        <f t="shared" si="34"/>
        <v>0</v>
      </c>
      <c r="K90" s="21">
        <f>SUMIFS(INDEX(HRS_115_0_Table_9!$A:$J,0,MATCH($A90,HRS_115_0_Table_9!$8:$8,0)),HRS_115_0_Table_9!$D:$D,K$81,HRS_115_0_Table_9!$C:$C,$A$81,HRS_115_0_Table_9!$A:$A,'Playback - FERC'!$A$5)</f>
        <v>0</v>
      </c>
      <c r="L90" s="21">
        <f>SUMIFS(INDEX(HRS_115_0_Table_9!$A:$J,0,MATCH($A90,HRS_115_0_Table_9!$8:$8,0)),HRS_115_0_Table_9!$D:$D,L$81,HRS_115_0_Table_9!$C:$C,$A$81,HRS_115_0_Table_9!$A:$A,'Playback - FERC'!$A$5)</f>
        <v>0</v>
      </c>
      <c r="M90" s="21">
        <f>SUMIFS(INDEX(HRS_115_0_Table_9!$A:$J,0,MATCH($A90,HRS_115_0_Table_9!$8:$8,0)),HRS_115_0_Table_9!$D:$D,M$81,HRS_115_0_Table_9!$C:$C,$A$81,HRS_115_0_Table_9!$A:$A,'Playback - FERC'!$A$5)</f>
        <v>0</v>
      </c>
      <c r="N90" s="22">
        <f t="shared" si="31"/>
        <v>0</v>
      </c>
    </row>
    <row r="91" spans="1:14" x14ac:dyDescent="0.35">
      <c r="A91" s="26" t="s">
        <v>164</v>
      </c>
      <c r="B91" s="22">
        <f t="shared" ref="B91:M91" si="35">B89-B90</f>
        <v>0</v>
      </c>
      <c r="C91" s="22">
        <f t="shared" si="35"/>
        <v>0</v>
      </c>
      <c r="D91" s="22">
        <f t="shared" si="35"/>
        <v>0</v>
      </c>
      <c r="E91" s="22">
        <f t="shared" si="35"/>
        <v>0</v>
      </c>
      <c r="F91" s="22">
        <f t="shared" si="35"/>
        <v>0</v>
      </c>
      <c r="G91" s="22">
        <f t="shared" si="35"/>
        <v>0</v>
      </c>
      <c r="H91" s="22">
        <f t="shared" si="35"/>
        <v>0</v>
      </c>
      <c r="I91" s="22">
        <f t="shared" si="35"/>
        <v>0</v>
      </c>
      <c r="J91" s="22">
        <f t="shared" si="35"/>
        <v>0</v>
      </c>
      <c r="K91" s="22">
        <f t="shared" si="35"/>
        <v>0</v>
      </c>
      <c r="L91" s="22">
        <f t="shared" si="35"/>
        <v>0</v>
      </c>
      <c r="M91" s="22">
        <f t="shared" si="35"/>
        <v>0</v>
      </c>
      <c r="N91" s="22">
        <f t="shared" si="31"/>
        <v>0</v>
      </c>
    </row>
    <row r="92" spans="1:14" x14ac:dyDescent="0.35">
      <c r="A92" s="19" t="s">
        <v>184</v>
      </c>
      <c r="B92" s="13" t="s">
        <v>171</v>
      </c>
      <c r="C92" s="13" t="s">
        <v>172</v>
      </c>
      <c r="D92" s="13" t="s">
        <v>173</v>
      </c>
      <c r="E92" s="13" t="s">
        <v>174</v>
      </c>
      <c r="F92" s="13" t="s">
        <v>175</v>
      </c>
      <c r="G92" s="13" t="s">
        <v>176</v>
      </c>
      <c r="H92" s="13" t="s">
        <v>177</v>
      </c>
      <c r="I92" s="13" t="s">
        <v>178</v>
      </c>
      <c r="J92" s="13" t="s">
        <v>179</v>
      </c>
      <c r="K92" s="13" t="s">
        <v>180</v>
      </c>
      <c r="L92" s="13" t="s">
        <v>181</v>
      </c>
      <c r="M92" s="13" t="s">
        <v>182</v>
      </c>
      <c r="N92" s="13" t="s">
        <v>105</v>
      </c>
    </row>
    <row r="93" spans="1:14" x14ac:dyDescent="0.35">
      <c r="A93" s="26" t="s">
        <v>82</v>
      </c>
      <c r="B93" s="22">
        <f>B67</f>
        <v>0</v>
      </c>
      <c r="C93" s="22">
        <f t="shared" ref="C93:J94" si="36">C67</f>
        <v>0</v>
      </c>
      <c r="D93" s="22">
        <f t="shared" si="36"/>
        <v>0</v>
      </c>
      <c r="E93" s="22">
        <f t="shared" si="36"/>
        <v>0</v>
      </c>
      <c r="F93" s="22">
        <f t="shared" si="36"/>
        <v>0</v>
      </c>
      <c r="G93" s="22">
        <f t="shared" si="36"/>
        <v>0</v>
      </c>
      <c r="H93" s="22">
        <f t="shared" si="36"/>
        <v>0</v>
      </c>
      <c r="I93" s="22">
        <f t="shared" si="36"/>
        <v>0</v>
      </c>
      <c r="J93" s="22">
        <f t="shared" si="36"/>
        <v>0</v>
      </c>
      <c r="K93" s="21">
        <f>SUMIFS(INDEX(HRS_115_0_Table_9!$A:$J,0,MATCH($A93,HRS_115_0_Table_9!$8:$8,0)),HRS_115_0_Table_9!$D:$D,K$92,HRS_115_0_Table_9!$C:$C,$A$92,HRS_115_0_Table_9!$A:$A,'Playback - FERC'!$A$5)</f>
        <v>0</v>
      </c>
      <c r="L93" s="21">
        <f>SUMIFS(INDEX(HRS_115_0_Table_9!$A:$J,0,MATCH($A93,HRS_115_0_Table_9!$8:$8,0)),HRS_115_0_Table_9!$D:$D,L$92,HRS_115_0_Table_9!$C:$C,$A$92,HRS_115_0_Table_9!$A:$A,'Playback - FERC'!$A$5)</f>
        <v>0</v>
      </c>
      <c r="M93" s="21">
        <f>SUMIFS(INDEX(HRS_115_0_Table_9!$A:$J,0,MATCH($A93,HRS_115_0_Table_9!$8:$8,0)),HRS_115_0_Table_9!$D:$D,M$92,HRS_115_0_Table_9!$C:$C,$A$92,HRS_115_0_Table_9!$A:$A,'Playback - FERC'!$A$5)</f>
        <v>0</v>
      </c>
      <c r="N93" s="22">
        <f t="shared" ref="N93:N97" si="37">SUM(B93:M93)</f>
        <v>0</v>
      </c>
    </row>
    <row r="94" spans="1:14" x14ac:dyDescent="0.35">
      <c r="A94" s="26" t="s">
        <v>83</v>
      </c>
      <c r="B94" s="22">
        <f>B68</f>
        <v>0</v>
      </c>
      <c r="C94" s="22">
        <f t="shared" si="36"/>
        <v>0</v>
      </c>
      <c r="D94" s="22">
        <f t="shared" si="36"/>
        <v>0</v>
      </c>
      <c r="E94" s="22">
        <f t="shared" si="36"/>
        <v>0</v>
      </c>
      <c r="F94" s="22">
        <f t="shared" si="36"/>
        <v>0</v>
      </c>
      <c r="G94" s="22">
        <f t="shared" si="36"/>
        <v>0</v>
      </c>
      <c r="H94" s="22">
        <f t="shared" si="36"/>
        <v>0</v>
      </c>
      <c r="I94" s="22">
        <f t="shared" si="36"/>
        <v>0</v>
      </c>
      <c r="J94" s="22">
        <f t="shared" si="36"/>
        <v>0</v>
      </c>
      <c r="K94" s="21">
        <f>SUMIFS(INDEX(HRS_115_0_Table_9!$A:$J,0,MATCH($A94,HRS_115_0_Table_9!$8:$8,0)),HRS_115_0_Table_9!$D:$D,K$92,HRS_115_0_Table_9!$C:$C,$A$92,HRS_115_0_Table_9!$A:$A,'Playback - FERC'!$A$5)</f>
        <v>0</v>
      </c>
      <c r="L94" s="21">
        <f>SUMIFS(INDEX(HRS_115_0_Table_9!$A:$J,0,MATCH($A94,HRS_115_0_Table_9!$8:$8,0)),HRS_115_0_Table_9!$D:$D,L$92,HRS_115_0_Table_9!$C:$C,$A$92,HRS_115_0_Table_9!$A:$A,'Playback - FERC'!$A$5)</f>
        <v>0</v>
      </c>
      <c r="M94" s="21">
        <f>SUMIFS(INDEX(HRS_115_0_Table_9!$A:$J,0,MATCH($A94,HRS_115_0_Table_9!$8:$8,0)),HRS_115_0_Table_9!$D:$D,M$92,HRS_115_0_Table_9!$C:$C,$A$92,HRS_115_0_Table_9!$A:$A,'Playback - FERC'!$A$5)</f>
        <v>0</v>
      </c>
      <c r="N94" s="22">
        <f t="shared" si="37"/>
        <v>0</v>
      </c>
    </row>
    <row r="95" spans="1:14" x14ac:dyDescent="0.35">
      <c r="A95" s="26" t="s">
        <v>163</v>
      </c>
      <c r="B95" s="22">
        <f t="shared" ref="B95:M95" si="38">B93-B94</f>
        <v>0</v>
      </c>
      <c r="C95" s="22">
        <f t="shared" si="38"/>
        <v>0</v>
      </c>
      <c r="D95" s="22">
        <f t="shared" si="38"/>
        <v>0</v>
      </c>
      <c r="E95" s="22">
        <f t="shared" si="38"/>
        <v>0</v>
      </c>
      <c r="F95" s="22">
        <f t="shared" si="38"/>
        <v>0</v>
      </c>
      <c r="G95" s="22">
        <f t="shared" si="38"/>
        <v>0</v>
      </c>
      <c r="H95" s="22">
        <f t="shared" si="38"/>
        <v>0</v>
      </c>
      <c r="I95" s="22">
        <f t="shared" si="38"/>
        <v>0</v>
      </c>
      <c r="J95" s="22">
        <f t="shared" si="38"/>
        <v>0</v>
      </c>
      <c r="K95" s="22">
        <f t="shared" si="38"/>
        <v>0</v>
      </c>
      <c r="L95" s="22">
        <f t="shared" si="38"/>
        <v>0</v>
      </c>
      <c r="M95" s="22">
        <f t="shared" si="38"/>
        <v>0</v>
      </c>
      <c r="N95" s="22">
        <f t="shared" si="37"/>
        <v>0</v>
      </c>
    </row>
    <row r="96" spans="1:14" x14ac:dyDescent="0.35">
      <c r="A96" s="26" t="s">
        <v>86</v>
      </c>
      <c r="B96" s="22">
        <f>B70</f>
        <v>0</v>
      </c>
      <c r="C96" s="22">
        <f t="shared" ref="C96:J96" si="39">C70</f>
        <v>0</v>
      </c>
      <c r="D96" s="22">
        <f t="shared" si="39"/>
        <v>0</v>
      </c>
      <c r="E96" s="22">
        <f t="shared" si="39"/>
        <v>0</v>
      </c>
      <c r="F96" s="22">
        <f t="shared" si="39"/>
        <v>0</v>
      </c>
      <c r="G96" s="22">
        <f t="shared" si="39"/>
        <v>0</v>
      </c>
      <c r="H96" s="22">
        <f t="shared" si="39"/>
        <v>0</v>
      </c>
      <c r="I96" s="22">
        <f t="shared" si="39"/>
        <v>0</v>
      </c>
      <c r="J96" s="22">
        <f t="shared" si="39"/>
        <v>0</v>
      </c>
      <c r="K96" s="21">
        <f>SUMIFS(INDEX(HRS_115_0_Table_9!$A:$J,0,MATCH($A96,HRS_115_0_Table_9!$8:$8,0)),HRS_115_0_Table_9!$D:$D,K$92,HRS_115_0_Table_9!$C:$C,$A$92,HRS_115_0_Table_9!$A:$A,'Playback - FERC'!$A$5)</f>
        <v>0</v>
      </c>
      <c r="L96" s="21">
        <f>SUMIFS(INDEX(HRS_115_0_Table_9!$A:$J,0,MATCH($A96,HRS_115_0_Table_9!$8:$8,0)),HRS_115_0_Table_9!$D:$D,L$92,HRS_115_0_Table_9!$C:$C,$A$92,HRS_115_0_Table_9!$A:$A,'Playback - FERC'!$A$5)</f>
        <v>0</v>
      </c>
      <c r="M96" s="21">
        <f>SUMIFS(INDEX(HRS_115_0_Table_9!$A:$J,0,MATCH($A96,HRS_115_0_Table_9!$8:$8,0)),HRS_115_0_Table_9!$D:$D,M$92,HRS_115_0_Table_9!$C:$C,$A$92,HRS_115_0_Table_9!$A:$A,'Playback - FERC'!$A$5)</f>
        <v>0</v>
      </c>
      <c r="N96" s="22">
        <f t="shared" si="37"/>
        <v>0</v>
      </c>
    </row>
    <row r="97" spans="1:14" x14ac:dyDescent="0.35">
      <c r="A97" s="26" t="s">
        <v>164</v>
      </c>
      <c r="B97" s="22">
        <f t="shared" ref="B97:M97" si="40">B95-B96</f>
        <v>0</v>
      </c>
      <c r="C97" s="22">
        <f t="shared" si="40"/>
        <v>0</v>
      </c>
      <c r="D97" s="22">
        <f t="shared" si="40"/>
        <v>0</v>
      </c>
      <c r="E97" s="22">
        <f t="shared" si="40"/>
        <v>0</v>
      </c>
      <c r="F97" s="22">
        <f t="shared" si="40"/>
        <v>0</v>
      </c>
      <c r="G97" s="22">
        <f t="shared" si="40"/>
        <v>0</v>
      </c>
      <c r="H97" s="22">
        <f t="shared" si="40"/>
        <v>0</v>
      </c>
      <c r="I97" s="22">
        <f t="shared" si="40"/>
        <v>0</v>
      </c>
      <c r="J97" s="22">
        <f t="shared" si="40"/>
        <v>0</v>
      </c>
      <c r="K97" s="22">
        <f t="shared" si="40"/>
        <v>0</v>
      </c>
      <c r="L97" s="22">
        <f t="shared" si="40"/>
        <v>0</v>
      </c>
      <c r="M97" s="22">
        <f t="shared" si="40"/>
        <v>0</v>
      </c>
      <c r="N97" s="22">
        <f t="shared" si="37"/>
        <v>0</v>
      </c>
    </row>
    <row r="98" spans="1:14" x14ac:dyDescent="0.35">
      <c r="A98" s="19" t="s">
        <v>170</v>
      </c>
      <c r="B98" s="13" t="s">
        <v>171</v>
      </c>
      <c r="C98" s="13" t="s">
        <v>172</v>
      </c>
      <c r="D98" s="13" t="s">
        <v>173</v>
      </c>
      <c r="E98" s="13" t="s">
        <v>174</v>
      </c>
      <c r="F98" s="13" t="s">
        <v>175</v>
      </c>
      <c r="G98" s="13" t="s">
        <v>176</v>
      </c>
      <c r="H98" s="13" t="s">
        <v>177</v>
      </c>
      <c r="I98" s="13" t="s">
        <v>178</v>
      </c>
      <c r="J98" s="13" t="s">
        <v>179</v>
      </c>
      <c r="K98" s="13" t="s">
        <v>180</v>
      </c>
      <c r="L98" s="13" t="s">
        <v>181</v>
      </c>
      <c r="M98" s="13" t="s">
        <v>182</v>
      </c>
      <c r="N98" s="13" t="s">
        <v>105</v>
      </c>
    </row>
    <row r="99" spans="1:14" x14ac:dyDescent="0.35">
      <c r="A99" s="26" t="s">
        <v>82</v>
      </c>
      <c r="B99" s="22">
        <f>B73</f>
        <v>0</v>
      </c>
      <c r="C99" s="22">
        <f t="shared" ref="C99:J99" si="41">C73</f>
        <v>0</v>
      </c>
      <c r="D99" s="22">
        <f t="shared" si="41"/>
        <v>0</v>
      </c>
      <c r="E99" s="22">
        <f t="shared" si="41"/>
        <v>0</v>
      </c>
      <c r="F99" s="22">
        <f t="shared" si="41"/>
        <v>0</v>
      </c>
      <c r="G99" s="22">
        <f t="shared" si="41"/>
        <v>0</v>
      </c>
      <c r="H99" s="22">
        <f t="shared" si="41"/>
        <v>0</v>
      </c>
      <c r="I99" s="22">
        <f t="shared" si="41"/>
        <v>0</v>
      </c>
      <c r="J99" s="22">
        <f t="shared" si="41"/>
        <v>0</v>
      </c>
      <c r="K99" s="21">
        <f>SUMIFS(INDEX(HRS_115_0_Table_9!$A:$J,0,MATCH($A99,HRS_115_0_Table_9!$8:$8,0)),HRS_115_0_Table_9!$D:$D,K$98,HRS_115_0_Table_9!$C:$C,$A$98,HRS_115_0_Table_9!$A:$A,'Playback - FERC'!$A$5)</f>
        <v>0</v>
      </c>
      <c r="L99" s="21">
        <f>SUMIFS(INDEX(HRS_115_0_Table_9!$A:$J,0,MATCH($A99,HRS_115_0_Table_9!$8:$8,0)),HRS_115_0_Table_9!$D:$D,L$98,HRS_115_0_Table_9!$C:$C,$A$98,HRS_115_0_Table_9!$A:$A,'Playback - FERC'!$A$5)</f>
        <v>0</v>
      </c>
      <c r="M99" s="21">
        <f>SUMIFS(INDEX(HRS_115_0_Table_9!$A:$J,0,MATCH($A99,HRS_115_0_Table_9!$8:$8,0)),HRS_115_0_Table_9!$D:$D,M$98,HRS_115_0_Table_9!$C:$C,$A$98,HRS_115_0_Table_9!$A:$A,'Playback - FERC'!$A$5)</f>
        <v>0</v>
      </c>
      <c r="N99" s="22">
        <f t="shared" ref="N99:N103" si="42">SUM(B99:M99)</f>
        <v>0</v>
      </c>
    </row>
    <row r="100" spans="1:14" x14ac:dyDescent="0.35">
      <c r="A100" s="26" t="s">
        <v>83</v>
      </c>
      <c r="B100" s="22">
        <f>B74</f>
        <v>0</v>
      </c>
      <c r="C100" s="22">
        <f t="shared" ref="C100:J100" si="43">C74</f>
        <v>0</v>
      </c>
      <c r="D100" s="22">
        <f t="shared" si="43"/>
        <v>0</v>
      </c>
      <c r="E100" s="22">
        <f t="shared" si="43"/>
        <v>0</v>
      </c>
      <c r="F100" s="22">
        <f t="shared" si="43"/>
        <v>0</v>
      </c>
      <c r="G100" s="22">
        <f t="shared" si="43"/>
        <v>0</v>
      </c>
      <c r="H100" s="22">
        <f t="shared" si="43"/>
        <v>0</v>
      </c>
      <c r="I100" s="22">
        <f t="shared" si="43"/>
        <v>0</v>
      </c>
      <c r="J100" s="22">
        <f t="shared" si="43"/>
        <v>0</v>
      </c>
      <c r="K100" s="21">
        <f>SUMIFS(INDEX(HRS_115_0_Table_9!$A:$J,0,MATCH($A100,HRS_115_0_Table_9!$8:$8,0)),HRS_115_0_Table_9!$D:$D,K$98,HRS_115_0_Table_9!$C:$C,$A$98,HRS_115_0_Table_9!$A:$A,'Playback - FERC'!$A$5)</f>
        <v>0</v>
      </c>
      <c r="L100" s="21">
        <f>SUMIFS(INDEX(HRS_115_0_Table_9!$A:$J,0,MATCH($A100,HRS_115_0_Table_9!$8:$8,0)),HRS_115_0_Table_9!$D:$D,L$98,HRS_115_0_Table_9!$C:$C,$A$98,HRS_115_0_Table_9!$A:$A,'Playback - FERC'!$A$5)</f>
        <v>0</v>
      </c>
      <c r="M100" s="21">
        <f>SUMIFS(INDEX(HRS_115_0_Table_9!$A:$J,0,MATCH($A100,HRS_115_0_Table_9!$8:$8,0)),HRS_115_0_Table_9!$D:$D,M$98,HRS_115_0_Table_9!$C:$C,$A$98,HRS_115_0_Table_9!$A:$A,'Playback - FERC'!$A$5)</f>
        <v>0</v>
      </c>
      <c r="N100" s="22">
        <f t="shared" si="42"/>
        <v>0</v>
      </c>
    </row>
    <row r="101" spans="1:14" x14ac:dyDescent="0.35">
      <c r="A101" s="26" t="s">
        <v>163</v>
      </c>
      <c r="B101" s="22">
        <f t="shared" ref="B101:M101" si="44">B99-B100</f>
        <v>0</v>
      </c>
      <c r="C101" s="22">
        <f t="shared" si="44"/>
        <v>0</v>
      </c>
      <c r="D101" s="22">
        <f t="shared" si="44"/>
        <v>0</v>
      </c>
      <c r="E101" s="22">
        <f t="shared" si="44"/>
        <v>0</v>
      </c>
      <c r="F101" s="22">
        <f t="shared" si="44"/>
        <v>0</v>
      </c>
      <c r="G101" s="22">
        <f t="shared" si="44"/>
        <v>0</v>
      </c>
      <c r="H101" s="22">
        <f t="shared" si="44"/>
        <v>0</v>
      </c>
      <c r="I101" s="22">
        <f t="shared" si="44"/>
        <v>0</v>
      </c>
      <c r="J101" s="22">
        <f t="shared" si="44"/>
        <v>0</v>
      </c>
      <c r="K101" s="22">
        <f t="shared" si="44"/>
        <v>0</v>
      </c>
      <c r="L101" s="22">
        <f t="shared" si="44"/>
        <v>0</v>
      </c>
      <c r="M101" s="22">
        <f t="shared" si="44"/>
        <v>0</v>
      </c>
      <c r="N101" s="22">
        <f t="shared" si="42"/>
        <v>0</v>
      </c>
    </row>
    <row r="102" spans="1:14" x14ac:dyDescent="0.35">
      <c r="A102" s="26" t="s">
        <v>86</v>
      </c>
      <c r="B102" s="22">
        <f>B76</f>
        <v>0</v>
      </c>
      <c r="C102" s="22">
        <f t="shared" ref="C102:J102" si="45">C76</f>
        <v>0</v>
      </c>
      <c r="D102" s="22">
        <f t="shared" si="45"/>
        <v>0</v>
      </c>
      <c r="E102" s="22">
        <f t="shared" si="45"/>
        <v>0</v>
      </c>
      <c r="F102" s="22">
        <f t="shared" si="45"/>
        <v>0</v>
      </c>
      <c r="G102" s="22">
        <f t="shared" si="45"/>
        <v>0</v>
      </c>
      <c r="H102" s="22">
        <f t="shared" si="45"/>
        <v>0</v>
      </c>
      <c r="I102" s="22">
        <f t="shared" si="45"/>
        <v>0</v>
      </c>
      <c r="J102" s="22">
        <f t="shared" si="45"/>
        <v>0</v>
      </c>
      <c r="K102" s="21">
        <f>SUMIFS(INDEX(HRS_115_0_Table_9!$A:$J,0,MATCH($A102,HRS_115_0_Table_9!$8:$8,0)),HRS_115_0_Table_9!$D:$D,K$98,HRS_115_0_Table_9!$C:$C,$A$98,HRS_115_0_Table_9!$A:$A,'Playback - FERC'!$A$5)</f>
        <v>0</v>
      </c>
      <c r="L102" s="21">
        <f>SUMIFS(INDEX(HRS_115_0_Table_9!$A:$J,0,MATCH($A102,HRS_115_0_Table_9!$8:$8,0)),HRS_115_0_Table_9!$D:$D,L$98,HRS_115_0_Table_9!$C:$C,$A$98,HRS_115_0_Table_9!$A:$A,'Playback - FERC'!$A$5)</f>
        <v>0</v>
      </c>
      <c r="M102" s="21">
        <f>SUMIFS(INDEX(HRS_115_0_Table_9!$A:$J,0,MATCH($A102,HRS_115_0_Table_9!$8:$8,0)),HRS_115_0_Table_9!$D:$D,M$98,HRS_115_0_Table_9!$C:$C,$A$98,HRS_115_0_Table_9!$A:$A,'Playback - FERC'!$A$5)</f>
        <v>0</v>
      </c>
      <c r="N102" s="22">
        <f t="shared" si="42"/>
        <v>0</v>
      </c>
    </row>
    <row r="103" spans="1:14" x14ac:dyDescent="0.35">
      <c r="A103" s="26" t="s">
        <v>164</v>
      </c>
      <c r="B103" s="22">
        <f t="shared" ref="B103:M103" si="46">B101-B102</f>
        <v>0</v>
      </c>
      <c r="C103" s="22">
        <f t="shared" si="46"/>
        <v>0</v>
      </c>
      <c r="D103" s="22">
        <f t="shared" si="46"/>
        <v>0</v>
      </c>
      <c r="E103" s="22">
        <f t="shared" si="46"/>
        <v>0</v>
      </c>
      <c r="F103" s="22">
        <f t="shared" si="46"/>
        <v>0</v>
      </c>
      <c r="G103" s="22">
        <f t="shared" si="46"/>
        <v>0</v>
      </c>
      <c r="H103" s="22">
        <f t="shared" si="46"/>
        <v>0</v>
      </c>
      <c r="I103" s="22">
        <f t="shared" si="46"/>
        <v>0</v>
      </c>
      <c r="J103" s="22">
        <f t="shared" si="46"/>
        <v>0</v>
      </c>
      <c r="K103" s="22">
        <f t="shared" si="46"/>
        <v>0</v>
      </c>
      <c r="L103" s="22">
        <f t="shared" si="46"/>
        <v>0</v>
      </c>
      <c r="M103" s="22">
        <f t="shared" si="46"/>
        <v>0</v>
      </c>
      <c r="N103" s="22">
        <f t="shared" si="42"/>
        <v>0</v>
      </c>
    </row>
    <row r="106" spans="1:14" x14ac:dyDescent="0.35">
      <c r="A106" s="12" t="s">
        <v>88</v>
      </c>
      <c r="B106" s="12"/>
      <c r="C106" s="12"/>
      <c r="D106" s="12"/>
    </row>
    <row r="107" spans="1:14" ht="34.9" x14ac:dyDescent="0.35">
      <c r="A107" s="19" t="s">
        <v>113</v>
      </c>
      <c r="B107" s="13" t="s">
        <v>169</v>
      </c>
      <c r="C107" s="13" t="s">
        <v>170</v>
      </c>
      <c r="D107" s="13" t="s">
        <v>105</v>
      </c>
    </row>
    <row r="108" spans="1:14" x14ac:dyDescent="0.35">
      <c r="A108" s="18" t="s">
        <v>89</v>
      </c>
      <c r="B108" s="21">
        <f>SUMIFS(INDEX(HRS_115_0_Table_10!$A:$E,0,MATCH($A108,HRS_115_0_Table_10!$8:$8,0)),HRS_115_0_Table_10!$C:$C,B$107,HRS_115_0_Table_10!$A:$A,$A$5)</f>
        <v>0</v>
      </c>
      <c r="C108" s="21">
        <f>SUMIFS(INDEX(HRS_115_0_Table_10!$A:$E,0,MATCH($A108,HRS_115_0_Table_10!$8:$8,0)),HRS_115_0_Table_10!$C:$C,C$107,HRS_115_0_Table_10!$A:$A,$A$5)</f>
        <v>0</v>
      </c>
      <c r="D108" s="22">
        <f>SUM(B108:C108)</f>
        <v>0</v>
      </c>
    </row>
    <row r="109" spans="1:14" x14ac:dyDescent="0.35">
      <c r="A109" s="18" t="s">
        <v>90</v>
      </c>
      <c r="B109" s="21">
        <f>SUMIFS(INDEX(HRS_115_0_Table_10!$A:$E,0,MATCH($A109,HRS_115_0_Table_10!$8:$8,0)),HRS_115_0_Table_10!$C:$C,B$107,HRS_115_0_Table_10!$A:$A,$A$5)</f>
        <v>0</v>
      </c>
      <c r="C109" s="21">
        <f>SUMIFS(INDEX(HRS_115_0_Table_10!$A:$E,0,MATCH($A109,HRS_115_0_Table_10!$8:$8,0)),HRS_115_0_Table_10!$C:$C,C$107,HRS_115_0_Table_10!$A:$A,$A$5)</f>
        <v>0</v>
      </c>
      <c r="D109" s="22">
        <f>SUM(B109:C109)</f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BE4B-4CDD-40E0-B536-B1FE5BBAE0DB}">
  <sheetPr>
    <tabColor theme="4" tint="0.79998168889431442"/>
  </sheetPr>
  <dimension ref="A1:D12"/>
  <sheetViews>
    <sheetView zoomScaleNormal="100" workbookViewId="0">
      <selection activeCell="C8" sqref="C8"/>
    </sheetView>
  </sheetViews>
  <sheetFormatPr defaultColWidth="9.1328125" defaultRowHeight="11.65" x14ac:dyDescent="0.35"/>
  <cols>
    <col min="1" max="1" width="42.73046875" style="11" bestFit="1" customWidth="1"/>
    <col min="2" max="4" width="19.265625" style="11" customWidth="1"/>
    <col min="5" max="16384" width="9.1328125" style="11"/>
  </cols>
  <sheetData>
    <row r="1" spans="1:4" ht="13.9" x14ac:dyDescent="0.35">
      <c r="A1" s="28" t="str">
        <f>IF(EntityDetails!B1=0,"'Institution Name' required",EntityDetails!B1)</f>
        <v>'Institution Name' required</v>
      </c>
      <c r="B1" s="28"/>
      <c r="C1" s="28"/>
      <c r="D1" s="28"/>
    </row>
    <row r="2" spans="1:4" ht="13.9" x14ac:dyDescent="0.35">
      <c r="A2" s="35" t="str">
        <f>IF(EntityDetails!B3= 0,
"'Reporting period' required",
"Deferred Claims Liability Risk Charge for the period ending "&amp;TEXT(EntityDetails!B3,"DD MMMM YYYY"))</f>
        <v>'Reporting period' required</v>
      </c>
      <c r="B2" s="29"/>
      <c r="C2" s="29"/>
      <c r="D2" s="29"/>
    </row>
    <row r="4" spans="1:4" x14ac:dyDescent="0.35">
      <c r="A4" s="17" t="s">
        <v>96</v>
      </c>
    </row>
    <row r="5" spans="1:4" x14ac:dyDescent="0.35">
      <c r="A5" s="30" t="str">
        <f>'Playback - PBS'!$A$5</f>
        <v>HealthBenefitsFund</v>
      </c>
    </row>
    <row r="7" spans="1:4" x14ac:dyDescent="0.35">
      <c r="A7" s="12" t="s">
        <v>92</v>
      </c>
      <c r="B7" s="12"/>
      <c r="C7" s="12"/>
      <c r="D7" s="12"/>
    </row>
    <row r="8" spans="1:4" ht="23.25" x14ac:dyDescent="0.35">
      <c r="A8" s="19" t="s">
        <v>113</v>
      </c>
      <c r="B8" s="13" t="s">
        <v>169</v>
      </c>
      <c r="C8" s="13" t="s">
        <v>170</v>
      </c>
      <c r="D8" s="13" t="s">
        <v>105</v>
      </c>
    </row>
    <row r="9" spans="1:4" x14ac:dyDescent="0.35">
      <c r="A9" s="18" t="s">
        <v>93</v>
      </c>
      <c r="B9" s="21">
        <f>SUMIFS(INDEX(HRS_115_0_Table_11!$A:$F,0,MATCH($A9,HRS_115_0_Table_11!$8:$8,0)),HRS_115_0_Table_11!$C:$C,B$8,HRS_115_0_Table_11!$A:$A,$A$5)</f>
        <v>0</v>
      </c>
      <c r="C9" s="21">
        <f>SUMIFS(INDEX(HRS_115_0_Table_11!$A:$F,0,MATCH($A9,HRS_115_0_Table_11!$8:$8,0)),HRS_115_0_Table_11!$C:$C,C$8,HRS_115_0_Table_11!$A:$A,$A$5)</f>
        <v>0</v>
      </c>
      <c r="D9" s="22">
        <f>SUM(B9:C9)</f>
        <v>0</v>
      </c>
    </row>
    <row r="10" spans="1:4" x14ac:dyDescent="0.35">
      <c r="A10" s="18" t="s">
        <v>94</v>
      </c>
      <c r="B10" s="21">
        <f>SUMIFS(INDEX(HRS_115_0_Table_11!$A:$F,0,MATCH($A10,HRS_115_0_Table_11!$8:$8,0)),HRS_115_0_Table_11!$C:$C,B$8,HRS_115_0_Table_11!$A:$A,$A$5)</f>
        <v>0</v>
      </c>
      <c r="C10" s="21">
        <f>SUMIFS(INDEX(HRS_115_0_Table_11!$A:$F,0,MATCH($A10,HRS_115_0_Table_11!$8:$8,0)),HRS_115_0_Table_11!$C:$C,C$8,HRS_115_0_Table_11!$A:$A,$A$5)</f>
        <v>0</v>
      </c>
      <c r="D10" s="22">
        <f>SUM(B10:C10)</f>
        <v>0</v>
      </c>
    </row>
    <row r="11" spans="1:4" x14ac:dyDescent="0.35">
      <c r="A11" s="18" t="s">
        <v>95</v>
      </c>
      <c r="B11" s="21">
        <f>SUMIFS(INDEX(HRS_115_0_Table_11!$A:$F,0,MATCH($A11,HRS_115_0_Table_11!$8:$8,0)),HRS_115_0_Table_11!$C:$C,B$8,HRS_115_0_Table_11!$A:$A,$A$5)</f>
        <v>0</v>
      </c>
      <c r="C11" s="21">
        <f>SUMIFS(INDEX(HRS_115_0_Table_11!$A:$F,0,MATCH($A11,HRS_115_0_Table_11!$8:$8,0)),HRS_115_0_Table_11!$C:$C,C$8,HRS_115_0_Table_11!$A:$A,$A$5)</f>
        <v>0</v>
      </c>
      <c r="D11" s="22">
        <f>SUM(B11:C11)</f>
        <v>0</v>
      </c>
    </row>
    <row r="12" spans="1:4" x14ac:dyDescent="0.35">
      <c r="A12" s="18" t="s">
        <v>137</v>
      </c>
      <c r="B12" s="22">
        <f t="shared" ref="B12:C12" si="0">B10-B9-B11</f>
        <v>0</v>
      </c>
      <c r="C12" s="22">
        <f t="shared" si="0"/>
        <v>0</v>
      </c>
      <c r="D12" s="22">
        <f>D10-D9-D11</f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3169-37FE-498D-85D6-2B5BA30A3C08}">
  <sheetPr>
    <tabColor theme="4" tint="0.79998168889431442"/>
  </sheetPr>
  <dimension ref="A1:D29"/>
  <sheetViews>
    <sheetView zoomScale="85" zoomScaleNormal="85" workbookViewId="0">
      <selection activeCell="B24" sqref="B24"/>
    </sheetView>
  </sheetViews>
  <sheetFormatPr defaultColWidth="9.1328125" defaultRowHeight="11.65" x14ac:dyDescent="0.35"/>
  <cols>
    <col min="1" max="1" width="38.73046875" style="11" bestFit="1" customWidth="1"/>
    <col min="2" max="4" width="16.265625" style="11" customWidth="1"/>
    <col min="5" max="16384" width="9.1328125" style="11"/>
  </cols>
  <sheetData>
    <row r="1" spans="1:4" ht="13.9" x14ac:dyDescent="0.35">
      <c r="A1" s="28" t="str">
        <f>IF(EntityDetails!B1=0,"'Institution Name' required",EntityDetails!B1)</f>
        <v>'Institution Name' required</v>
      </c>
      <c r="B1" s="28"/>
      <c r="C1" s="28"/>
      <c r="D1" s="28"/>
    </row>
    <row r="2" spans="1:4" ht="13.9" x14ac:dyDescent="0.35">
      <c r="A2" s="35" t="str">
        <f>IF(EntityDetails!B3= 0,
"'Reporting period' required",
"Insurance Risk Charge Total for the period ending "&amp;TEXT(EntityDetails!B3,"DD MMMM YYYY"))</f>
        <v>'Reporting period' required</v>
      </c>
      <c r="B2" s="29"/>
      <c r="C2" s="29"/>
      <c r="D2" s="29"/>
    </row>
    <row r="4" spans="1:4" x14ac:dyDescent="0.35">
      <c r="A4" s="17" t="s">
        <v>96</v>
      </c>
    </row>
    <row r="5" spans="1:4" x14ac:dyDescent="0.35">
      <c r="A5" s="30" t="str">
        <f>'Playback - PBS'!$A$5</f>
        <v>HealthBenefitsFund</v>
      </c>
    </row>
    <row r="7" spans="1:4" x14ac:dyDescent="0.35">
      <c r="A7" s="12" t="s">
        <v>138</v>
      </c>
      <c r="B7" s="12"/>
      <c r="C7" s="12"/>
      <c r="D7" s="12"/>
    </row>
    <row r="8" spans="1:4" ht="23.25" x14ac:dyDescent="0.35">
      <c r="A8" s="19" t="s">
        <v>113</v>
      </c>
      <c r="B8" s="13" t="s">
        <v>114</v>
      </c>
      <c r="C8" s="13" t="s">
        <v>115</v>
      </c>
      <c r="D8" s="13" t="s">
        <v>105</v>
      </c>
    </row>
    <row r="9" spans="1:4" x14ac:dyDescent="0.35">
      <c r="A9" s="18" t="s">
        <v>139</v>
      </c>
      <c r="B9" s="22">
        <f>'Playback - ILRC'!B19</f>
        <v>0</v>
      </c>
      <c r="C9" s="22">
        <f>'Playback - ILRC'!C19</f>
        <v>0</v>
      </c>
      <c r="D9" s="22">
        <f t="shared" ref="D9:D12" si="0">SUM(B9:C9)</f>
        <v>0</v>
      </c>
    </row>
    <row r="10" spans="1:4" x14ac:dyDescent="0.35">
      <c r="A10" s="18" t="s">
        <v>140</v>
      </c>
      <c r="B10" s="22">
        <f>'Playback - ILRC'!B41</f>
        <v>0</v>
      </c>
      <c r="C10" s="22">
        <f>'Playback - ILRC'!C41</f>
        <v>0</v>
      </c>
      <c r="D10" s="22">
        <f t="shared" si="0"/>
        <v>0</v>
      </c>
    </row>
    <row r="11" spans="1:4" x14ac:dyDescent="0.35">
      <c r="A11" s="18" t="s">
        <v>141</v>
      </c>
      <c r="B11" s="22">
        <f>'Playback - ILRC'!B53</f>
        <v>0</v>
      </c>
      <c r="C11" s="18"/>
      <c r="D11" s="22">
        <f>B11</f>
        <v>0</v>
      </c>
    </row>
    <row r="12" spans="1:4" x14ac:dyDescent="0.35">
      <c r="A12" s="18" t="s">
        <v>142</v>
      </c>
      <c r="B12" s="22">
        <f>'Playback - ILRC'!B60</f>
        <v>0</v>
      </c>
      <c r="C12" s="22">
        <f>'Playback - ILRC'!C60</f>
        <v>0</v>
      </c>
      <c r="D12" s="22">
        <f t="shared" si="0"/>
        <v>0</v>
      </c>
    </row>
    <row r="13" spans="1:4" x14ac:dyDescent="0.35">
      <c r="A13" s="18" t="s">
        <v>105</v>
      </c>
      <c r="B13" s="22">
        <f>SUM(B9:B12)</f>
        <v>0</v>
      </c>
      <c r="C13" s="22">
        <f>SUM(C9:C10,C12)</f>
        <v>0</v>
      </c>
      <c r="D13" s="22">
        <f>SUM(D9:D12)</f>
        <v>0</v>
      </c>
    </row>
    <row r="16" spans="1:4" x14ac:dyDescent="0.35">
      <c r="A16" s="12" t="s">
        <v>143</v>
      </c>
      <c r="B16" s="12"/>
    </row>
    <row r="17" spans="1:2" x14ac:dyDescent="0.35">
      <c r="A17" s="18" t="s">
        <v>114</v>
      </c>
      <c r="B17" s="22">
        <f>MAX(0,-SUM('Playback - FERC'!N91,'Playback - FERC'!N97)+SUM('Playback - FERC'!B108:B109))</f>
        <v>0</v>
      </c>
    </row>
    <row r="18" spans="1:2" x14ac:dyDescent="0.35">
      <c r="A18" s="18" t="s">
        <v>115</v>
      </c>
      <c r="B18" s="22">
        <f>MAX(0,-'Playback - FERC'!N103+SUM('Playback - FERC'!C108:C109))</f>
        <v>0</v>
      </c>
    </row>
    <row r="19" spans="1:2" x14ac:dyDescent="0.35">
      <c r="A19" s="18" t="s">
        <v>105</v>
      </c>
      <c r="B19" s="22">
        <f>SUM(B17:B18)</f>
        <v>0</v>
      </c>
    </row>
    <row r="22" spans="1:2" x14ac:dyDescent="0.35">
      <c r="A22" s="12" t="s">
        <v>144</v>
      </c>
      <c r="B22" s="12"/>
    </row>
    <row r="23" spans="1:2" x14ac:dyDescent="0.35">
      <c r="A23" s="18" t="s">
        <v>114</v>
      </c>
      <c r="B23" s="22">
        <f>'Playback - DCLRC'!B12</f>
        <v>0</v>
      </c>
    </row>
    <row r="24" spans="1:2" x14ac:dyDescent="0.35">
      <c r="A24" s="18" t="s">
        <v>115</v>
      </c>
      <c r="B24" s="22">
        <f>'Playback - DCLRC'!C12</f>
        <v>0</v>
      </c>
    </row>
    <row r="25" spans="1:2" x14ac:dyDescent="0.35">
      <c r="A25" s="18" t="s">
        <v>105</v>
      </c>
      <c r="B25" s="22">
        <f>SUM(B23:B24)</f>
        <v>0</v>
      </c>
    </row>
    <row r="28" spans="1:2" x14ac:dyDescent="0.35">
      <c r="A28" s="12" t="s">
        <v>145</v>
      </c>
      <c r="B28" s="12"/>
    </row>
    <row r="29" spans="1:2" x14ac:dyDescent="0.35">
      <c r="A29" s="18" t="s">
        <v>3</v>
      </c>
      <c r="B29" s="22">
        <f>B25+B19+D13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zoomScale="70" zoomScaleNormal="70" workbookViewId="0">
      <selection activeCell="C12" sqref="C12"/>
    </sheetView>
  </sheetViews>
  <sheetFormatPr defaultRowHeight="14.25" x14ac:dyDescent="0.45"/>
  <cols>
    <col min="1" max="1" width="29.1328125" customWidth="1"/>
    <col min="2" max="2" width="36.3984375" customWidth="1"/>
    <col min="3" max="3" width="32.1328125" customWidth="1"/>
  </cols>
  <sheetData>
    <row r="1" spans="1:4" x14ac:dyDescent="0.45">
      <c r="A1" s="41" t="s">
        <v>3</v>
      </c>
      <c r="B1" s="41" t="s">
        <v>3</v>
      </c>
      <c r="C1" s="6" t="s">
        <v>4</v>
      </c>
      <c r="D1" s="1"/>
    </row>
    <row r="2" spans="1:4" x14ac:dyDescent="0.45">
      <c r="A2" s="7" t="s">
        <v>5</v>
      </c>
      <c r="B2" s="7"/>
      <c r="C2" s="1"/>
      <c r="D2" s="1"/>
    </row>
    <row r="3" spans="1:4" x14ac:dyDescent="0.45">
      <c r="A3" s="7" t="s">
        <v>6</v>
      </c>
      <c r="B3" s="7"/>
      <c r="C3" s="1"/>
      <c r="D3" s="1"/>
    </row>
    <row r="4" spans="1:4" x14ac:dyDescent="0.45">
      <c r="A4" s="7" t="s">
        <v>7</v>
      </c>
      <c r="B4" s="7"/>
      <c r="C4" s="1"/>
      <c r="D4" s="1"/>
    </row>
    <row r="5" spans="1:4" x14ac:dyDescent="0.45">
      <c r="A5" s="1"/>
      <c r="B5" s="1"/>
      <c r="C5" s="1"/>
      <c r="D5" s="1"/>
    </row>
    <row r="6" spans="1:4" x14ac:dyDescent="0.45">
      <c r="A6" s="42" t="s">
        <v>8</v>
      </c>
      <c r="B6" s="42" t="s">
        <v>8</v>
      </c>
      <c r="C6" s="42" t="s">
        <v>8</v>
      </c>
      <c r="D6" s="1"/>
    </row>
    <row r="7" spans="1:4" x14ac:dyDescent="0.45">
      <c r="A7" s="8"/>
      <c r="B7" s="8"/>
      <c r="C7" s="8"/>
      <c r="D7" s="1"/>
    </row>
    <row r="8" spans="1:4" ht="21.75" customHeight="1" x14ac:dyDescent="0.45">
      <c r="A8" s="9" t="s">
        <v>9</v>
      </c>
      <c r="B8" s="9" t="s">
        <v>10</v>
      </c>
      <c r="C8" s="9" t="s">
        <v>11</v>
      </c>
      <c r="D8" s="1"/>
    </row>
    <row r="9" spans="1:4" x14ac:dyDescent="0.45">
      <c r="A9" s="9" t="s">
        <v>12</v>
      </c>
      <c r="B9" s="9" t="s">
        <v>13</v>
      </c>
      <c r="C9" s="9" t="s">
        <v>14</v>
      </c>
      <c r="D9" s="1"/>
    </row>
    <row r="10" spans="1:4" x14ac:dyDescent="0.45">
      <c r="A10" s="1"/>
      <c r="B10" s="1"/>
      <c r="C10" s="1"/>
      <c r="D10" s="1"/>
    </row>
    <row r="11" spans="1:4" x14ac:dyDescent="0.45">
      <c r="A11" s="1"/>
      <c r="B11" s="1"/>
      <c r="C11" s="1"/>
      <c r="D11" s="1"/>
    </row>
  </sheetData>
  <mergeCells count="2">
    <mergeCell ref="A1:B1"/>
    <mergeCell ref="A6:C6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70" zoomScaleNormal="70" workbookViewId="0">
      <selection activeCell="B15" sqref="B15"/>
    </sheetView>
  </sheetViews>
  <sheetFormatPr defaultRowHeight="14.25" x14ac:dyDescent="0.45"/>
  <cols>
    <col min="1" max="1" width="29.1328125" customWidth="1"/>
    <col min="2" max="2" width="44.1328125" customWidth="1"/>
    <col min="3" max="3" width="26.3984375" customWidth="1"/>
    <col min="4" max="4" width="25.59765625" customWidth="1"/>
  </cols>
  <sheetData>
    <row r="1" spans="1:5" x14ac:dyDescent="0.45">
      <c r="A1" s="41" t="s">
        <v>3</v>
      </c>
      <c r="B1" s="41" t="s">
        <v>3</v>
      </c>
      <c r="C1" s="43" t="s">
        <v>15</v>
      </c>
      <c r="D1" s="43" t="s">
        <v>15</v>
      </c>
      <c r="E1" s="1"/>
    </row>
    <row r="2" spans="1:5" x14ac:dyDescent="0.45">
      <c r="A2" s="7" t="s">
        <v>5</v>
      </c>
      <c r="B2" s="7"/>
      <c r="C2" s="1"/>
      <c r="D2" s="1"/>
      <c r="E2" s="1"/>
    </row>
    <row r="3" spans="1:5" x14ac:dyDescent="0.45">
      <c r="A3" s="7" t="s">
        <v>6</v>
      </c>
      <c r="B3" s="7"/>
      <c r="C3" s="1"/>
      <c r="D3" s="1"/>
      <c r="E3" s="1"/>
    </row>
    <row r="4" spans="1:5" x14ac:dyDescent="0.45">
      <c r="A4" s="7" t="s">
        <v>7</v>
      </c>
      <c r="B4" s="7"/>
      <c r="C4" s="1"/>
      <c r="D4" s="1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42" t="s">
        <v>16</v>
      </c>
      <c r="B6" s="42" t="s">
        <v>16</v>
      </c>
      <c r="C6" s="42" t="s">
        <v>16</v>
      </c>
      <c r="D6" s="42" t="s">
        <v>16</v>
      </c>
      <c r="E6" s="1"/>
    </row>
    <row r="7" spans="1:5" x14ac:dyDescent="0.45">
      <c r="A7" s="8"/>
      <c r="B7" s="8"/>
      <c r="C7" s="8"/>
      <c r="D7" s="8"/>
      <c r="E7" s="10"/>
    </row>
    <row r="8" spans="1:5" ht="24" x14ac:dyDescent="0.45">
      <c r="A8" s="9" t="s">
        <v>10</v>
      </c>
      <c r="B8" s="9" t="s">
        <v>17</v>
      </c>
      <c r="C8" s="9" t="s">
        <v>18</v>
      </c>
      <c r="D8" s="9" t="s">
        <v>19</v>
      </c>
      <c r="E8" s="1"/>
    </row>
    <row r="9" spans="1:5" x14ac:dyDescent="0.45">
      <c r="A9" s="9" t="s">
        <v>12</v>
      </c>
      <c r="B9" s="9" t="s">
        <v>13</v>
      </c>
      <c r="C9" s="9" t="s">
        <v>14</v>
      </c>
      <c r="D9" s="9" t="s">
        <v>20</v>
      </c>
      <c r="E9" s="1"/>
    </row>
    <row r="10" spans="1:5" x14ac:dyDescent="0.45">
      <c r="A10" s="1"/>
      <c r="B10" s="1"/>
      <c r="C10" s="31"/>
      <c r="D10" s="31"/>
      <c r="E10" s="1"/>
    </row>
    <row r="11" spans="1:5" x14ac:dyDescent="0.45">
      <c r="A11" s="1"/>
      <c r="B11" s="1"/>
      <c r="C11" s="31"/>
      <c r="D11" s="31"/>
      <c r="E11" s="1"/>
    </row>
    <row r="12" spans="1:5" x14ac:dyDescent="0.45">
      <c r="A12" s="1"/>
      <c r="C12" s="31"/>
      <c r="D12" s="31"/>
    </row>
    <row r="13" spans="1:5" x14ac:dyDescent="0.45">
      <c r="A13" s="1"/>
      <c r="C13" s="31"/>
      <c r="D13" s="31"/>
    </row>
  </sheetData>
  <mergeCells count="3">
    <mergeCell ref="A1:B1"/>
    <mergeCell ref="C1:D1"/>
    <mergeCell ref="A6:D6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70" zoomScaleNormal="70" workbookViewId="0">
      <selection activeCell="C21" sqref="C21"/>
    </sheetView>
  </sheetViews>
  <sheetFormatPr defaultRowHeight="14.25" x14ac:dyDescent="0.45"/>
  <cols>
    <col min="1" max="1" width="29.1328125" customWidth="1"/>
    <col min="2" max="2" width="36.3984375" customWidth="1"/>
    <col min="3" max="3" width="30.73046875" customWidth="1"/>
    <col min="4" max="11" width="24.3984375" customWidth="1"/>
  </cols>
  <sheetData>
    <row r="1" spans="1:12" x14ac:dyDescent="0.45">
      <c r="A1" s="41" t="s">
        <v>3</v>
      </c>
      <c r="B1" s="41" t="s">
        <v>3</v>
      </c>
      <c r="C1" s="1"/>
      <c r="D1" s="1"/>
      <c r="E1" s="1"/>
      <c r="F1" s="44"/>
      <c r="G1" s="44"/>
      <c r="H1" s="1"/>
      <c r="I1" s="1"/>
      <c r="J1" s="43" t="s">
        <v>21</v>
      </c>
      <c r="K1" s="43" t="s">
        <v>21</v>
      </c>
      <c r="L1" s="1"/>
    </row>
    <row r="2" spans="1:12" x14ac:dyDescent="0.45">
      <c r="A2" s="7" t="s">
        <v>5</v>
      </c>
      <c r="B2" s="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45">
      <c r="A3" s="7" t="s">
        <v>6</v>
      </c>
      <c r="B3" s="7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45">
      <c r="A4" s="7" t="s">
        <v>7</v>
      </c>
      <c r="B4" s="7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45">
      <c r="A6" s="42" t="s">
        <v>22</v>
      </c>
      <c r="B6" s="42" t="s">
        <v>22</v>
      </c>
      <c r="C6" s="42" t="s">
        <v>22</v>
      </c>
      <c r="D6" s="42" t="s">
        <v>22</v>
      </c>
      <c r="E6" s="42" t="s">
        <v>22</v>
      </c>
      <c r="F6" s="42" t="s">
        <v>22</v>
      </c>
      <c r="G6" s="42" t="s">
        <v>22</v>
      </c>
      <c r="H6" s="42" t="s">
        <v>22</v>
      </c>
      <c r="I6" s="42" t="s">
        <v>22</v>
      </c>
      <c r="J6" s="42" t="s">
        <v>22</v>
      </c>
      <c r="K6" s="42" t="s">
        <v>22</v>
      </c>
      <c r="L6" s="1"/>
    </row>
    <row r="7" spans="1:12" x14ac:dyDescent="0.4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12" ht="21.75" customHeight="1" x14ac:dyDescent="0.45">
      <c r="A8" s="9" t="s">
        <v>9</v>
      </c>
      <c r="B8" s="9" t="s">
        <v>10</v>
      </c>
      <c r="C8" s="9" t="s">
        <v>23</v>
      </c>
      <c r="D8" s="9" t="s">
        <v>24</v>
      </c>
      <c r="E8" s="9" t="s">
        <v>25</v>
      </c>
      <c r="F8" s="9" t="s">
        <v>26</v>
      </c>
      <c r="G8" s="9" t="s">
        <v>27</v>
      </c>
      <c r="H8" s="9" t="s">
        <v>28</v>
      </c>
      <c r="I8" s="9" t="s">
        <v>29</v>
      </c>
      <c r="J8" s="9" t="s">
        <v>30</v>
      </c>
      <c r="K8" s="9" t="s">
        <v>31</v>
      </c>
      <c r="L8" s="1"/>
    </row>
    <row r="9" spans="1:12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9" t="s">
        <v>34</v>
      </c>
      <c r="H9" s="9" t="s">
        <v>35</v>
      </c>
      <c r="I9" s="9" t="s">
        <v>36</v>
      </c>
      <c r="J9" s="9" t="s">
        <v>37</v>
      </c>
      <c r="K9" s="9" t="s">
        <v>38</v>
      </c>
      <c r="L9" s="1"/>
    </row>
    <row r="10" spans="1:12" x14ac:dyDescent="0.45">
      <c r="A10" s="1"/>
      <c r="B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45">
      <c r="A11" s="1"/>
      <c r="B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4">
    <mergeCell ref="A1:B1"/>
    <mergeCell ref="F1:G1"/>
    <mergeCell ref="J1:K1"/>
    <mergeCell ref="A6:K6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"/>
  <sheetViews>
    <sheetView zoomScale="70" zoomScaleNormal="70" workbookViewId="0">
      <selection activeCell="D25" sqref="D25"/>
    </sheetView>
  </sheetViews>
  <sheetFormatPr defaultRowHeight="14.25" x14ac:dyDescent="0.45"/>
  <cols>
    <col min="1" max="1" width="29.1328125" customWidth="1"/>
    <col min="2" max="2" width="36.3984375" customWidth="1"/>
    <col min="3" max="3" width="31.59765625" customWidth="1"/>
    <col min="4" max="6" width="22.73046875" customWidth="1"/>
    <col min="7" max="7" width="23.73046875" customWidth="1"/>
    <col min="8" max="8" width="25.73046875" customWidth="1"/>
    <col min="9" max="9" width="20.73046875" customWidth="1"/>
    <col min="10" max="11" width="21.3984375" customWidth="1"/>
  </cols>
  <sheetData>
    <row r="1" spans="1:12" x14ac:dyDescent="0.45">
      <c r="A1" s="41" t="s">
        <v>3</v>
      </c>
      <c r="B1" s="41" t="s">
        <v>3</v>
      </c>
      <c r="C1" s="1"/>
      <c r="D1" s="1"/>
      <c r="E1" s="1"/>
      <c r="F1" s="44"/>
      <c r="G1" s="44"/>
      <c r="H1" s="1"/>
      <c r="I1" s="1"/>
      <c r="J1" s="43" t="s">
        <v>39</v>
      </c>
      <c r="K1" s="43" t="s">
        <v>39</v>
      </c>
      <c r="L1" s="1"/>
    </row>
    <row r="2" spans="1:12" x14ac:dyDescent="0.45">
      <c r="A2" s="7" t="s">
        <v>5</v>
      </c>
      <c r="B2" s="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45">
      <c r="A3" s="7" t="s">
        <v>6</v>
      </c>
      <c r="B3" s="7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45">
      <c r="A4" s="7" t="s">
        <v>7</v>
      </c>
      <c r="B4" s="7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45">
      <c r="A6" s="42" t="s">
        <v>40</v>
      </c>
      <c r="B6" s="42" t="s">
        <v>40</v>
      </c>
      <c r="C6" s="42" t="s">
        <v>40</v>
      </c>
      <c r="D6" s="42" t="s">
        <v>40</v>
      </c>
      <c r="E6" s="42" t="s">
        <v>40</v>
      </c>
      <c r="F6" s="42" t="s">
        <v>40</v>
      </c>
      <c r="G6" s="42" t="s">
        <v>40</v>
      </c>
      <c r="H6" s="42" t="s">
        <v>40</v>
      </c>
      <c r="I6" s="42" t="s">
        <v>40</v>
      </c>
      <c r="J6" s="42" t="s">
        <v>40</v>
      </c>
      <c r="K6" s="42" t="s">
        <v>40</v>
      </c>
      <c r="L6" s="1"/>
    </row>
    <row r="7" spans="1:12" x14ac:dyDescent="0.4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12" ht="21.75" customHeight="1" x14ac:dyDescent="0.45">
      <c r="A8" s="9" t="s">
        <v>9</v>
      </c>
      <c r="B8" s="9" t="s">
        <v>10</v>
      </c>
      <c r="C8" s="9" t="s">
        <v>23</v>
      </c>
      <c r="D8" s="9" t="s">
        <v>41</v>
      </c>
      <c r="E8" s="9" t="s">
        <v>42</v>
      </c>
      <c r="F8" s="9" t="s">
        <v>43</v>
      </c>
      <c r="G8" s="9" t="s">
        <v>44</v>
      </c>
      <c r="H8" s="9" t="s">
        <v>45</v>
      </c>
      <c r="I8" s="9" t="s">
        <v>46</v>
      </c>
      <c r="J8" s="9" t="s">
        <v>47</v>
      </c>
      <c r="K8" s="9" t="s">
        <v>48</v>
      </c>
      <c r="L8" s="1"/>
    </row>
    <row r="9" spans="1:12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9" t="s">
        <v>34</v>
      </c>
      <c r="H9" s="9" t="s">
        <v>35</v>
      </c>
      <c r="I9" s="9" t="s">
        <v>36</v>
      </c>
      <c r="J9" s="9" t="s">
        <v>37</v>
      </c>
      <c r="K9" s="9" t="s">
        <v>38</v>
      </c>
      <c r="L9" s="1"/>
    </row>
    <row r="10" spans="1:12" x14ac:dyDescent="0.45">
      <c r="A10" s="1"/>
      <c r="B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45">
      <c r="A11" s="1"/>
      <c r="B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4">
    <mergeCell ref="A1:B1"/>
    <mergeCell ref="F1:G1"/>
    <mergeCell ref="J1:K1"/>
    <mergeCell ref="A6:K6"/>
  </mergeCell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zoomScale="70" zoomScaleNormal="70" workbookViewId="0">
      <selection activeCell="B2" sqref="B2:B4"/>
    </sheetView>
  </sheetViews>
  <sheetFormatPr defaultRowHeight="14.25" x14ac:dyDescent="0.45"/>
  <cols>
    <col min="1" max="1" width="29.1328125" customWidth="1"/>
    <col min="2" max="2" width="36.3984375" customWidth="1"/>
    <col min="3" max="3" width="22.3984375" customWidth="1"/>
    <col min="4" max="4" width="19.59765625" customWidth="1"/>
    <col min="5" max="5" width="27.59765625" customWidth="1"/>
    <col min="6" max="6" width="26.3984375" customWidth="1"/>
  </cols>
  <sheetData>
    <row r="1" spans="1:7" x14ac:dyDescent="0.45">
      <c r="A1" s="41" t="s">
        <v>3</v>
      </c>
      <c r="B1" s="41" t="s">
        <v>3</v>
      </c>
      <c r="C1" s="1"/>
      <c r="D1" s="1"/>
      <c r="E1" s="43" t="s">
        <v>49</v>
      </c>
      <c r="F1" s="43" t="s">
        <v>49</v>
      </c>
      <c r="G1" s="1"/>
    </row>
    <row r="2" spans="1:7" x14ac:dyDescent="0.45">
      <c r="A2" s="7" t="s">
        <v>5</v>
      </c>
      <c r="B2" s="7"/>
      <c r="C2" s="1"/>
      <c r="D2" s="1"/>
      <c r="E2" s="1"/>
      <c r="F2" s="1"/>
      <c r="G2" s="1"/>
    </row>
    <row r="3" spans="1:7" x14ac:dyDescent="0.45">
      <c r="A3" s="7" t="s">
        <v>6</v>
      </c>
      <c r="B3" s="7"/>
      <c r="C3" s="1"/>
      <c r="D3" s="1"/>
      <c r="E3" s="1"/>
      <c r="F3" s="1"/>
      <c r="G3" s="1"/>
    </row>
    <row r="4" spans="1:7" x14ac:dyDescent="0.45">
      <c r="A4" s="7" t="s">
        <v>7</v>
      </c>
      <c r="B4" s="7"/>
      <c r="C4" s="1"/>
      <c r="D4" s="1"/>
      <c r="E4" s="1"/>
      <c r="F4" s="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42" t="s">
        <v>50</v>
      </c>
      <c r="B6" s="42" t="s">
        <v>50</v>
      </c>
      <c r="C6" s="42" t="s">
        <v>50</v>
      </c>
      <c r="D6" s="42" t="s">
        <v>50</v>
      </c>
      <c r="E6" s="42" t="s">
        <v>50</v>
      </c>
      <c r="F6" s="42" t="s">
        <v>50</v>
      </c>
      <c r="G6" s="1"/>
    </row>
    <row r="7" spans="1:7" x14ac:dyDescent="0.45">
      <c r="A7" s="8"/>
      <c r="B7" s="8"/>
      <c r="C7" s="8"/>
      <c r="D7" s="8"/>
      <c r="E7" s="8"/>
      <c r="F7" s="8"/>
      <c r="G7" s="1"/>
    </row>
    <row r="8" spans="1:7" ht="21.75" customHeight="1" x14ac:dyDescent="0.45">
      <c r="A8" s="9" t="s">
        <v>9</v>
      </c>
      <c r="B8" s="9" t="s">
        <v>10</v>
      </c>
      <c r="C8" s="9" t="s">
        <v>51</v>
      </c>
      <c r="D8" s="9" t="s">
        <v>52</v>
      </c>
      <c r="E8" s="9" t="s">
        <v>53</v>
      </c>
      <c r="F8" s="9" t="s">
        <v>54</v>
      </c>
      <c r="G8" s="1"/>
    </row>
    <row r="9" spans="1:7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1"/>
    </row>
    <row r="10" spans="1:7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</sheetData>
  <mergeCells count="3">
    <mergeCell ref="A1:B1"/>
    <mergeCell ref="E1:F1"/>
    <mergeCell ref="A6:F6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zoomScale="70" zoomScaleNormal="70" workbookViewId="0">
      <selection activeCell="G33" sqref="G33"/>
    </sheetView>
  </sheetViews>
  <sheetFormatPr defaultRowHeight="14.25" x14ac:dyDescent="0.45"/>
  <cols>
    <col min="1" max="1" width="29.1328125" customWidth="1"/>
    <col min="2" max="2" width="36.3984375" customWidth="1"/>
    <col min="3" max="3" width="35.3984375" customWidth="1"/>
    <col min="4" max="4" width="36.3984375" customWidth="1"/>
    <col min="5" max="6" width="28" customWidth="1"/>
  </cols>
  <sheetData>
    <row r="1" spans="1:7" x14ac:dyDescent="0.45">
      <c r="A1" s="41" t="s">
        <v>3</v>
      </c>
      <c r="B1" s="41" t="s">
        <v>3</v>
      </c>
      <c r="C1" s="1"/>
      <c r="D1" s="1"/>
      <c r="E1" s="43" t="s">
        <v>55</v>
      </c>
      <c r="F1" s="43" t="s">
        <v>55</v>
      </c>
      <c r="G1" s="1"/>
    </row>
    <row r="2" spans="1:7" x14ac:dyDescent="0.45">
      <c r="A2" s="7" t="s">
        <v>5</v>
      </c>
      <c r="B2" s="7"/>
      <c r="C2" s="1"/>
      <c r="D2" s="1"/>
      <c r="E2" s="1"/>
      <c r="F2" s="1"/>
      <c r="G2" s="1"/>
    </row>
    <row r="3" spans="1:7" x14ac:dyDescent="0.45">
      <c r="A3" s="7" t="s">
        <v>6</v>
      </c>
      <c r="B3" s="7"/>
      <c r="C3" s="1"/>
      <c r="D3" s="1"/>
      <c r="E3" s="1"/>
      <c r="F3" s="1"/>
      <c r="G3" s="1"/>
    </row>
    <row r="4" spans="1:7" x14ac:dyDescent="0.45">
      <c r="A4" s="7" t="s">
        <v>7</v>
      </c>
      <c r="B4" s="7"/>
      <c r="C4" s="1"/>
      <c r="D4" s="1"/>
      <c r="E4" s="1"/>
      <c r="F4" s="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42" t="s">
        <v>56</v>
      </c>
      <c r="B6" s="42" t="s">
        <v>56</v>
      </c>
      <c r="C6" s="42" t="s">
        <v>56</v>
      </c>
      <c r="D6" s="42" t="s">
        <v>56</v>
      </c>
      <c r="E6" s="42" t="s">
        <v>56</v>
      </c>
      <c r="F6" s="42" t="s">
        <v>56</v>
      </c>
      <c r="G6" s="1"/>
    </row>
    <row r="7" spans="1:7" x14ac:dyDescent="0.45">
      <c r="A7" s="8"/>
      <c r="B7" s="8"/>
      <c r="C7" s="8"/>
      <c r="D7" s="8"/>
      <c r="E7" s="8"/>
      <c r="F7" s="8"/>
      <c r="G7" s="1"/>
    </row>
    <row r="8" spans="1:7" ht="21.75" customHeight="1" x14ac:dyDescent="0.45">
      <c r="A8" s="9" t="s">
        <v>9</v>
      </c>
      <c r="B8" s="9" t="s">
        <v>10</v>
      </c>
      <c r="C8" s="9" t="s">
        <v>23</v>
      </c>
      <c r="D8" s="9" t="s">
        <v>57</v>
      </c>
      <c r="E8" s="9" t="s">
        <v>58</v>
      </c>
      <c r="F8" s="9" t="s">
        <v>59</v>
      </c>
      <c r="G8" s="1"/>
    </row>
    <row r="9" spans="1:7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1"/>
    </row>
    <row r="10" spans="1:7" x14ac:dyDescent="0.45">
      <c r="A10" s="1"/>
      <c r="B10" s="1"/>
      <c r="D10" s="33"/>
      <c r="E10" s="1"/>
      <c r="F10" s="1"/>
      <c r="G10" s="1"/>
    </row>
    <row r="11" spans="1:7" x14ac:dyDescent="0.45">
      <c r="A11" s="1"/>
      <c r="B11" s="1"/>
      <c r="D11" s="33"/>
      <c r="E11" s="1"/>
      <c r="F11" s="1"/>
      <c r="G11" s="1"/>
    </row>
    <row r="12" spans="1:7" x14ac:dyDescent="0.45">
      <c r="A12" s="1"/>
      <c r="B12" s="1"/>
      <c r="D12" s="34"/>
      <c r="E12" s="1"/>
      <c r="F12" s="1"/>
    </row>
    <row r="13" spans="1:7" x14ac:dyDescent="0.45">
      <c r="A13" s="1"/>
      <c r="B13" s="1"/>
      <c r="D13" s="34"/>
      <c r="E13" s="1"/>
      <c r="F13" s="1"/>
    </row>
  </sheetData>
  <mergeCells count="3">
    <mergeCell ref="A1:B1"/>
    <mergeCell ref="E1:F1"/>
    <mergeCell ref="A6:F6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1"/>
  <sheetViews>
    <sheetView tabSelected="1" zoomScale="70" zoomScaleNormal="70" workbookViewId="0">
      <selection activeCell="C18" sqref="C18"/>
    </sheetView>
  </sheetViews>
  <sheetFormatPr defaultRowHeight="14.25" x14ac:dyDescent="0.45"/>
  <cols>
    <col min="1" max="1" width="29.1328125" customWidth="1"/>
    <col min="2" max="2" width="36.3984375" customWidth="1"/>
    <col min="3" max="3" width="29" customWidth="1"/>
    <col min="4" max="4" width="21" customWidth="1"/>
    <col min="5" max="5" width="21.265625" customWidth="1"/>
    <col min="6" max="6" width="20.265625" customWidth="1"/>
    <col min="7" max="8" width="18.86328125" customWidth="1"/>
    <col min="9" max="9" width="17.86328125" customWidth="1"/>
    <col min="10" max="10" width="18.86328125" customWidth="1"/>
    <col min="11" max="11" width="21.265625" customWidth="1"/>
  </cols>
  <sheetData>
    <row r="1" spans="1:12" x14ac:dyDescent="0.45">
      <c r="A1" s="41" t="s">
        <v>3</v>
      </c>
      <c r="B1" s="41" t="s">
        <v>3</v>
      </c>
      <c r="C1" s="1"/>
      <c r="D1" s="1"/>
      <c r="E1" s="1"/>
      <c r="F1" s="44"/>
      <c r="G1" s="44"/>
      <c r="H1" s="1"/>
      <c r="I1" s="1"/>
      <c r="J1" s="43" t="s">
        <v>60</v>
      </c>
      <c r="K1" s="43" t="s">
        <v>60</v>
      </c>
      <c r="L1" s="1"/>
    </row>
    <row r="2" spans="1:12" x14ac:dyDescent="0.45">
      <c r="A2" s="7" t="s">
        <v>5</v>
      </c>
      <c r="B2" s="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45">
      <c r="A3" s="7" t="s">
        <v>6</v>
      </c>
      <c r="B3" s="7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45">
      <c r="A4" s="7" t="s">
        <v>7</v>
      </c>
      <c r="B4" s="7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45">
      <c r="A6" s="42" t="s">
        <v>61</v>
      </c>
      <c r="B6" s="42" t="s">
        <v>61</v>
      </c>
      <c r="C6" s="42" t="s">
        <v>61</v>
      </c>
      <c r="D6" s="42" t="s">
        <v>61</v>
      </c>
      <c r="E6" s="42" t="s">
        <v>61</v>
      </c>
      <c r="F6" s="42" t="s">
        <v>61</v>
      </c>
      <c r="G6" s="42" t="s">
        <v>61</v>
      </c>
      <c r="H6" s="42" t="s">
        <v>61</v>
      </c>
      <c r="I6" s="42" t="s">
        <v>61</v>
      </c>
      <c r="J6" s="42" t="s">
        <v>61</v>
      </c>
      <c r="K6" s="2"/>
      <c r="L6" s="1"/>
    </row>
    <row r="7" spans="1:12" x14ac:dyDescent="0.45">
      <c r="A7" s="8"/>
      <c r="B7" s="8"/>
      <c r="C7" s="8"/>
      <c r="D7" s="8"/>
      <c r="E7" s="8"/>
      <c r="F7" s="8"/>
      <c r="G7" s="8"/>
      <c r="H7" s="8"/>
      <c r="I7" s="1"/>
      <c r="J7" s="8"/>
      <c r="K7" s="8"/>
      <c r="L7" s="1"/>
    </row>
    <row r="8" spans="1:12" ht="24" x14ac:dyDescent="0.45">
      <c r="A8" s="9" t="s">
        <v>9</v>
      </c>
      <c r="B8" s="9" t="s">
        <v>10</v>
      </c>
      <c r="C8" s="9" t="s">
        <v>62</v>
      </c>
      <c r="D8" s="9" t="s">
        <v>63</v>
      </c>
      <c r="E8" s="9" t="s">
        <v>64</v>
      </c>
      <c r="F8" s="9" t="s">
        <v>65</v>
      </c>
      <c r="G8" s="9" t="s">
        <v>66</v>
      </c>
      <c r="H8" s="9" t="s">
        <v>67</v>
      </c>
      <c r="I8" s="9" t="s">
        <v>68</v>
      </c>
      <c r="J8" s="9" t="s">
        <v>69</v>
      </c>
      <c r="K8" s="9" t="s">
        <v>70</v>
      </c>
      <c r="L8" s="1"/>
    </row>
    <row r="9" spans="1:12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9" t="s">
        <v>34</v>
      </c>
      <c r="H9" s="9" t="s">
        <v>35</v>
      </c>
      <c r="I9" s="9" t="s">
        <v>36</v>
      </c>
      <c r="J9" s="9" t="s">
        <v>37</v>
      </c>
      <c r="K9" s="9" t="s">
        <v>38</v>
      </c>
      <c r="L9" s="1"/>
    </row>
    <row r="10" spans="1:12" x14ac:dyDescent="0.45">
      <c r="A10" s="32"/>
      <c r="B10" s="32"/>
      <c r="C10" s="39"/>
      <c r="D10" s="39"/>
      <c r="E10" s="40"/>
      <c r="F10" s="40"/>
      <c r="G10" s="40"/>
      <c r="H10" s="40"/>
      <c r="I10" s="40"/>
      <c r="J10" s="40"/>
      <c r="K10" s="40"/>
      <c r="L10" s="1"/>
    </row>
    <row r="11" spans="1:12" x14ac:dyDescent="0.45">
      <c r="A11" s="32"/>
      <c r="B11" s="32"/>
      <c r="C11" s="39"/>
      <c r="D11" s="39"/>
      <c r="E11" s="40"/>
      <c r="F11" s="40"/>
      <c r="G11" s="40"/>
      <c r="H11" s="40"/>
      <c r="I11" s="40"/>
      <c r="J11" s="40"/>
      <c r="K11" s="40"/>
      <c r="L11" s="1"/>
    </row>
    <row r="12" spans="1:12" x14ac:dyDescent="0.45">
      <c r="A12" s="32"/>
      <c r="B12" s="32"/>
      <c r="C12" s="39"/>
      <c r="D12" s="39"/>
      <c r="E12" s="40"/>
      <c r="F12" s="40"/>
      <c r="G12" s="40"/>
      <c r="H12" s="40"/>
      <c r="I12" s="40"/>
      <c r="J12" s="40"/>
      <c r="K12" s="40"/>
    </row>
    <row r="13" spans="1:12" x14ac:dyDescent="0.45">
      <c r="A13" s="32"/>
      <c r="B13" s="32"/>
      <c r="C13" s="39"/>
      <c r="D13" s="39"/>
      <c r="E13" s="40"/>
      <c r="F13" s="40"/>
      <c r="G13" s="40"/>
      <c r="H13" s="40"/>
      <c r="I13" s="40"/>
      <c r="J13" s="40"/>
      <c r="K13" s="40"/>
    </row>
    <row r="14" spans="1:12" x14ac:dyDescent="0.45">
      <c r="A14" s="32"/>
      <c r="B14" s="32"/>
      <c r="C14" s="39"/>
      <c r="D14" s="39"/>
      <c r="E14" s="40"/>
      <c r="F14" s="40"/>
      <c r="G14" s="40"/>
      <c r="H14" s="40"/>
      <c r="I14" s="40"/>
      <c r="J14" s="40"/>
      <c r="K14" s="40"/>
    </row>
    <row r="15" spans="1:12" x14ac:dyDescent="0.45">
      <c r="A15" s="32"/>
      <c r="B15" s="32"/>
      <c r="C15" s="39"/>
      <c r="D15" s="39"/>
      <c r="E15" s="40"/>
      <c r="F15" s="40"/>
      <c r="G15" s="40"/>
      <c r="H15" s="40"/>
      <c r="I15" s="40"/>
      <c r="J15" s="40"/>
      <c r="K15" s="40"/>
    </row>
    <row r="16" spans="1:12" x14ac:dyDescent="0.45">
      <c r="A16" s="32"/>
      <c r="B16" s="32"/>
      <c r="C16" s="39"/>
      <c r="D16" s="39"/>
      <c r="E16" s="40"/>
      <c r="F16" s="40"/>
      <c r="G16" s="40"/>
      <c r="H16" s="40"/>
      <c r="I16" s="40"/>
      <c r="J16" s="40"/>
      <c r="K16" s="40"/>
    </row>
    <row r="17" spans="1:11" x14ac:dyDescent="0.45">
      <c r="A17" s="32"/>
      <c r="B17" s="32"/>
      <c r="C17" s="39"/>
      <c r="D17" s="39"/>
      <c r="E17" s="40"/>
      <c r="F17" s="40"/>
      <c r="G17" s="40"/>
      <c r="H17" s="40"/>
      <c r="I17" s="40"/>
      <c r="J17" s="40"/>
      <c r="K17" s="40"/>
    </row>
    <row r="18" spans="1:11" x14ac:dyDescent="0.45">
      <c r="A18" s="32"/>
      <c r="B18" s="32"/>
      <c r="C18" s="39"/>
      <c r="D18" s="39"/>
      <c r="E18" s="40"/>
      <c r="F18" s="40"/>
      <c r="G18" s="40"/>
      <c r="H18" s="40"/>
      <c r="I18" s="40"/>
      <c r="J18" s="40"/>
      <c r="K18" s="40"/>
    </row>
    <row r="19" spans="1:11" x14ac:dyDescent="0.45">
      <c r="A19" s="32"/>
      <c r="B19" s="32"/>
      <c r="C19" s="39"/>
      <c r="D19" s="39"/>
      <c r="E19" s="40"/>
      <c r="F19" s="40"/>
      <c r="G19" s="40"/>
      <c r="H19" s="40"/>
      <c r="I19" s="40"/>
      <c r="J19" s="40"/>
      <c r="K19" s="40"/>
    </row>
    <row r="20" spans="1:11" x14ac:dyDescent="0.45">
      <c r="A20" s="32"/>
      <c r="B20" s="32"/>
      <c r="C20" s="39"/>
      <c r="D20" s="39"/>
      <c r="E20" s="40"/>
      <c r="F20" s="40"/>
      <c r="G20" s="40"/>
      <c r="H20" s="40"/>
      <c r="I20" s="40"/>
      <c r="J20" s="40"/>
      <c r="K20" s="40"/>
    </row>
    <row r="21" spans="1:11" x14ac:dyDescent="0.45">
      <c r="A21" s="32"/>
      <c r="B21" s="32"/>
      <c r="C21" s="39"/>
      <c r="D21" s="39"/>
      <c r="E21" s="40"/>
      <c r="F21" s="40"/>
      <c r="G21" s="40"/>
      <c r="H21" s="40"/>
      <c r="I21" s="40"/>
      <c r="J21" s="40"/>
      <c r="K21" s="40"/>
    </row>
    <row r="22" spans="1:11" x14ac:dyDescent="0.45">
      <c r="A22" s="32"/>
      <c r="B22" s="32"/>
      <c r="C22" s="39"/>
      <c r="D22" s="39"/>
      <c r="E22" s="40"/>
      <c r="F22" s="40"/>
      <c r="G22" s="40"/>
      <c r="H22" s="40"/>
      <c r="I22" s="40"/>
      <c r="J22" s="40"/>
      <c r="K22" s="40"/>
    </row>
    <row r="23" spans="1:11" x14ac:dyDescent="0.45">
      <c r="A23" s="32"/>
      <c r="B23" s="32"/>
      <c r="C23" s="39"/>
      <c r="D23" s="39"/>
      <c r="E23" s="40"/>
      <c r="F23" s="40"/>
      <c r="G23" s="40"/>
      <c r="H23" s="40"/>
      <c r="I23" s="40"/>
      <c r="J23" s="40"/>
      <c r="K23" s="40"/>
    </row>
    <row r="24" spans="1:11" x14ac:dyDescent="0.45">
      <c r="A24" s="32"/>
      <c r="B24" s="32"/>
      <c r="C24" s="39"/>
      <c r="D24" s="39"/>
      <c r="E24" s="40"/>
      <c r="F24" s="40"/>
      <c r="G24" s="40"/>
      <c r="H24" s="40"/>
      <c r="I24" s="40"/>
      <c r="J24" s="40"/>
      <c r="K24" s="40"/>
    </row>
    <row r="25" spans="1:11" x14ac:dyDescent="0.45">
      <c r="A25" s="32"/>
      <c r="B25" s="32"/>
      <c r="C25" s="39"/>
      <c r="D25" s="39"/>
      <c r="E25" s="40"/>
      <c r="F25" s="40"/>
      <c r="G25" s="40"/>
      <c r="H25" s="40"/>
      <c r="I25" s="40"/>
      <c r="J25" s="40"/>
      <c r="K25" s="40"/>
    </row>
    <row r="26" spans="1:11" x14ac:dyDescent="0.45">
      <c r="A26" s="32"/>
      <c r="B26" s="32"/>
      <c r="C26" s="39"/>
      <c r="D26" s="39"/>
      <c r="E26" s="40"/>
      <c r="F26" s="40"/>
      <c r="G26" s="40"/>
      <c r="H26" s="40"/>
      <c r="I26" s="40"/>
      <c r="J26" s="40"/>
      <c r="K26" s="40"/>
    </row>
    <row r="27" spans="1:11" x14ac:dyDescent="0.45">
      <c r="A27" s="32"/>
      <c r="B27" s="32"/>
      <c r="C27" s="39"/>
      <c r="D27" s="39"/>
      <c r="E27" s="40"/>
      <c r="F27" s="40"/>
      <c r="G27" s="40"/>
      <c r="H27" s="40"/>
      <c r="I27" s="40"/>
      <c r="J27" s="40"/>
      <c r="K27" s="40"/>
    </row>
    <row r="28" spans="1:11" x14ac:dyDescent="0.45">
      <c r="A28" s="32"/>
      <c r="B28" s="32"/>
      <c r="C28" s="39"/>
      <c r="D28" s="39"/>
      <c r="E28" s="40"/>
      <c r="F28" s="40"/>
      <c r="G28" s="40"/>
      <c r="H28" s="40"/>
      <c r="I28" s="40"/>
      <c r="J28" s="40"/>
      <c r="K28" s="40"/>
    </row>
    <row r="29" spans="1:11" x14ac:dyDescent="0.45">
      <c r="A29" s="32"/>
      <c r="B29" s="32"/>
      <c r="C29" s="39"/>
      <c r="D29" s="39"/>
      <c r="E29" s="40"/>
      <c r="F29" s="40"/>
      <c r="G29" s="40"/>
      <c r="H29" s="40"/>
      <c r="I29" s="40"/>
      <c r="J29" s="40"/>
      <c r="K29" s="40"/>
    </row>
    <row r="30" spans="1:11" x14ac:dyDescent="0.45">
      <c r="A30" s="32"/>
      <c r="B30" s="32"/>
      <c r="C30" s="39"/>
      <c r="D30" s="39"/>
      <c r="E30" s="40"/>
      <c r="F30" s="40"/>
      <c r="G30" s="40"/>
      <c r="H30" s="40"/>
      <c r="I30" s="40"/>
      <c r="J30" s="40"/>
      <c r="K30" s="40"/>
    </row>
    <row r="31" spans="1:11" x14ac:dyDescent="0.45">
      <c r="A31" s="32"/>
      <c r="B31" s="32"/>
      <c r="C31" s="39"/>
      <c r="D31" s="39"/>
      <c r="E31" s="40"/>
      <c r="F31" s="40"/>
      <c r="G31" s="40"/>
      <c r="H31" s="40"/>
      <c r="I31" s="40"/>
      <c r="J31" s="40"/>
      <c r="K31" s="40"/>
    </row>
    <row r="32" spans="1:11" x14ac:dyDescent="0.45">
      <c r="A32" s="32"/>
      <c r="B32" s="32"/>
      <c r="C32" s="39"/>
      <c r="D32" s="39"/>
      <c r="E32" s="40"/>
      <c r="F32" s="40"/>
      <c r="G32" s="40"/>
      <c r="H32" s="40"/>
      <c r="I32" s="40"/>
      <c r="J32" s="40"/>
      <c r="K32" s="40"/>
    </row>
    <row r="33" spans="1:11" x14ac:dyDescent="0.45">
      <c r="A33" s="32"/>
      <c r="B33" s="32"/>
      <c r="C33" s="39"/>
      <c r="D33" s="39"/>
      <c r="E33" s="40"/>
      <c r="F33" s="40"/>
      <c r="G33" s="40"/>
      <c r="H33" s="40"/>
      <c r="I33" s="40"/>
      <c r="J33" s="40"/>
      <c r="K33" s="40"/>
    </row>
    <row r="34" spans="1:11" x14ac:dyDescent="0.45">
      <c r="A34" s="32"/>
      <c r="B34" s="32"/>
      <c r="C34" s="39"/>
      <c r="D34" s="39"/>
      <c r="E34" s="40"/>
      <c r="F34" s="40"/>
      <c r="G34" s="40"/>
      <c r="H34" s="40"/>
      <c r="I34" s="40"/>
      <c r="J34" s="40"/>
      <c r="K34" s="40"/>
    </row>
    <row r="35" spans="1:11" x14ac:dyDescent="0.45">
      <c r="A35" s="32"/>
      <c r="B35" s="32"/>
      <c r="C35" s="39"/>
      <c r="D35" s="39"/>
      <c r="E35" s="40"/>
      <c r="F35" s="40"/>
      <c r="G35" s="40"/>
      <c r="H35" s="40"/>
      <c r="I35" s="40"/>
      <c r="J35" s="40"/>
      <c r="K35" s="40"/>
    </row>
    <row r="36" spans="1:11" x14ac:dyDescent="0.45">
      <c r="A36" s="32"/>
      <c r="B36" s="32"/>
      <c r="C36" s="39"/>
      <c r="D36" s="39"/>
      <c r="E36" s="40"/>
      <c r="F36" s="40"/>
      <c r="G36" s="40"/>
      <c r="H36" s="40"/>
      <c r="I36" s="40"/>
      <c r="J36" s="40"/>
      <c r="K36" s="40"/>
    </row>
    <row r="37" spans="1:11" x14ac:dyDescent="0.45">
      <c r="A37" s="32"/>
      <c r="B37" s="32"/>
      <c r="C37" s="39"/>
      <c r="D37" s="39"/>
      <c r="E37" s="40"/>
      <c r="F37" s="40"/>
      <c r="G37" s="40"/>
      <c r="H37" s="40"/>
      <c r="I37" s="40"/>
      <c r="J37" s="40"/>
      <c r="K37" s="40"/>
    </row>
    <row r="38" spans="1:11" x14ac:dyDescent="0.45">
      <c r="A38" s="32"/>
      <c r="B38" s="32"/>
      <c r="C38" s="39"/>
      <c r="D38" s="39"/>
      <c r="E38" s="40"/>
      <c r="F38" s="40"/>
      <c r="G38" s="40"/>
      <c r="H38" s="40"/>
      <c r="I38" s="40"/>
      <c r="J38" s="40"/>
      <c r="K38" s="40"/>
    </row>
    <row r="39" spans="1:11" x14ac:dyDescent="0.45">
      <c r="A39" s="32"/>
      <c r="B39" s="32"/>
      <c r="C39" s="39"/>
      <c r="D39" s="39"/>
      <c r="E39" s="40"/>
      <c r="F39" s="40"/>
      <c r="G39" s="40"/>
      <c r="H39" s="40"/>
      <c r="I39" s="40"/>
      <c r="J39" s="40"/>
      <c r="K39" s="40"/>
    </row>
    <row r="40" spans="1:11" x14ac:dyDescent="0.45">
      <c r="A40" s="32"/>
      <c r="B40" s="32"/>
      <c r="C40" s="39"/>
      <c r="D40" s="39"/>
      <c r="E40" s="40"/>
      <c r="F40" s="40"/>
      <c r="G40" s="40"/>
      <c r="H40" s="40"/>
      <c r="I40" s="40"/>
      <c r="J40" s="40"/>
      <c r="K40" s="40"/>
    </row>
    <row r="41" spans="1:11" x14ac:dyDescent="0.45">
      <c r="A41" s="32"/>
      <c r="B41" s="32"/>
      <c r="C41" s="39"/>
      <c r="D41" s="39"/>
      <c r="E41" s="40"/>
      <c r="F41" s="40"/>
      <c r="G41" s="40"/>
      <c r="H41" s="40"/>
      <c r="I41" s="40"/>
      <c r="J41" s="40"/>
      <c r="K41" s="40"/>
    </row>
    <row r="42" spans="1:11" x14ac:dyDescent="0.45">
      <c r="A42" s="32"/>
      <c r="B42" s="32"/>
      <c r="C42" s="39"/>
      <c r="D42" s="39"/>
      <c r="E42" s="40"/>
      <c r="F42" s="40"/>
      <c r="G42" s="40"/>
      <c r="H42" s="40"/>
      <c r="I42" s="40"/>
      <c r="J42" s="40"/>
      <c r="K42" s="40"/>
    </row>
    <row r="43" spans="1:11" x14ac:dyDescent="0.45">
      <c r="A43" s="32"/>
      <c r="B43" s="32"/>
      <c r="C43" s="39"/>
      <c r="D43" s="39"/>
      <c r="E43" s="40"/>
      <c r="F43" s="40"/>
      <c r="G43" s="40"/>
      <c r="H43" s="40"/>
      <c r="I43" s="40"/>
      <c r="J43" s="40"/>
      <c r="K43" s="40"/>
    </row>
    <row r="44" spans="1:11" x14ac:dyDescent="0.45">
      <c r="A44" s="32"/>
      <c r="B44" s="32"/>
      <c r="C44" s="39"/>
      <c r="D44" s="39"/>
      <c r="E44" s="40"/>
      <c r="F44" s="40"/>
      <c r="G44" s="40"/>
      <c r="H44" s="40"/>
      <c r="I44" s="40"/>
      <c r="J44" s="40"/>
      <c r="K44" s="40"/>
    </row>
    <row r="45" spans="1:11" x14ac:dyDescent="0.45">
      <c r="A45" s="32"/>
      <c r="B45" s="32"/>
      <c r="C45" s="39"/>
      <c r="D45" s="39"/>
      <c r="E45" s="40"/>
      <c r="F45" s="40"/>
      <c r="G45" s="40"/>
      <c r="H45" s="40"/>
      <c r="I45" s="40"/>
      <c r="J45" s="40"/>
      <c r="K45" s="40"/>
    </row>
    <row r="46" spans="1:11" x14ac:dyDescent="0.4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x14ac:dyDescent="0.45">
      <c r="A47" s="39"/>
      <c r="B47" s="39"/>
      <c r="C47" s="39"/>
      <c r="D47" s="39"/>
      <c r="E47" s="40"/>
      <c r="F47" s="39"/>
      <c r="G47" s="39"/>
      <c r="H47" s="39"/>
      <c r="I47" s="39"/>
      <c r="J47" s="39"/>
      <c r="K47" s="39"/>
    </row>
    <row r="48" spans="1:11" x14ac:dyDescent="0.4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 x14ac:dyDescent="0.4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 x14ac:dyDescent="0.4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1" x14ac:dyDescent="0.4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</row>
  </sheetData>
  <mergeCells count="4">
    <mergeCell ref="A1:B1"/>
    <mergeCell ref="F1:G1"/>
    <mergeCell ref="J1:K1"/>
    <mergeCell ref="A6:J6"/>
  </mergeCells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5"/>
  <sheetViews>
    <sheetView zoomScale="70" zoomScaleNormal="70" workbookViewId="0">
      <selection activeCell="H33" sqref="H33"/>
    </sheetView>
  </sheetViews>
  <sheetFormatPr defaultRowHeight="14.25" x14ac:dyDescent="0.45"/>
  <cols>
    <col min="1" max="1" width="29.1328125" customWidth="1"/>
    <col min="2" max="2" width="36.3984375" customWidth="1"/>
    <col min="3" max="3" width="22.73046875" customWidth="1"/>
    <col min="4" max="4" width="19.59765625" customWidth="1"/>
    <col min="5" max="9" width="18.59765625" customWidth="1"/>
  </cols>
  <sheetData>
    <row r="1" spans="1:10" x14ac:dyDescent="0.45">
      <c r="A1" s="41" t="s">
        <v>3</v>
      </c>
      <c r="B1" s="41" t="s">
        <v>3</v>
      </c>
      <c r="C1" s="1"/>
      <c r="D1" s="1"/>
      <c r="E1" s="1"/>
      <c r="F1" s="1"/>
      <c r="G1" s="1"/>
      <c r="H1" s="43" t="s">
        <v>71</v>
      </c>
      <c r="I1" s="43" t="s">
        <v>71</v>
      </c>
      <c r="J1" s="1"/>
    </row>
    <row r="2" spans="1:10" x14ac:dyDescent="0.45">
      <c r="A2" s="7" t="s">
        <v>5</v>
      </c>
      <c r="B2" s="7"/>
      <c r="C2" s="1"/>
      <c r="D2" s="1"/>
      <c r="E2" s="1"/>
      <c r="F2" s="1"/>
      <c r="G2" s="1"/>
      <c r="H2" s="1"/>
      <c r="I2" s="1"/>
      <c r="J2" s="1"/>
    </row>
    <row r="3" spans="1:10" x14ac:dyDescent="0.45">
      <c r="A3" s="7" t="s">
        <v>6</v>
      </c>
      <c r="B3" s="7"/>
      <c r="C3" s="1"/>
      <c r="D3" s="1"/>
      <c r="E3" s="1"/>
      <c r="F3" s="1"/>
      <c r="G3" s="1"/>
      <c r="H3" s="1"/>
      <c r="I3" s="1"/>
      <c r="J3" s="1"/>
    </row>
    <row r="4" spans="1:10" x14ac:dyDescent="0.45">
      <c r="A4" s="7" t="s">
        <v>7</v>
      </c>
      <c r="B4" s="7"/>
      <c r="C4" s="1"/>
      <c r="D4" s="1"/>
      <c r="E4" s="1"/>
      <c r="F4" s="1"/>
      <c r="G4" s="1"/>
      <c r="H4" s="1"/>
      <c r="I4" s="1"/>
      <c r="J4" s="1"/>
    </row>
    <row r="5" spans="1:10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5">
      <c r="A6" s="42" t="s">
        <v>72</v>
      </c>
      <c r="B6" s="42" t="s">
        <v>72</v>
      </c>
      <c r="C6" s="2"/>
      <c r="D6" s="2"/>
      <c r="E6" s="2"/>
      <c r="F6" s="2"/>
      <c r="G6" s="2"/>
      <c r="H6" s="2"/>
      <c r="I6" s="2"/>
      <c r="J6" s="1"/>
    </row>
    <row r="7" spans="1:10" x14ac:dyDescent="0.45">
      <c r="A7" s="8"/>
      <c r="B7" s="8"/>
      <c r="C7" s="8"/>
      <c r="D7" s="8"/>
      <c r="E7" s="8"/>
      <c r="F7" s="8"/>
      <c r="G7" s="8"/>
      <c r="H7" s="8"/>
      <c r="I7" s="8"/>
      <c r="J7" s="1"/>
    </row>
    <row r="8" spans="1:10" ht="33.75" customHeight="1" x14ac:dyDescent="0.45">
      <c r="A8" s="9" t="s">
        <v>10</v>
      </c>
      <c r="B8" s="9" t="s">
        <v>62</v>
      </c>
      <c r="C8" s="9" t="s">
        <v>63</v>
      </c>
      <c r="D8" s="9" t="s">
        <v>73</v>
      </c>
      <c r="E8" s="9" t="s">
        <v>74</v>
      </c>
      <c r="F8" s="9" t="s">
        <v>75</v>
      </c>
      <c r="G8" s="9" t="s">
        <v>76</v>
      </c>
      <c r="H8" s="9" t="s">
        <v>77</v>
      </c>
      <c r="I8" s="9" t="s">
        <v>78</v>
      </c>
      <c r="J8" s="1"/>
    </row>
    <row r="9" spans="1:10" x14ac:dyDescent="0.45">
      <c r="A9" s="9" t="s">
        <v>12</v>
      </c>
      <c r="B9" s="9" t="s">
        <v>13</v>
      </c>
      <c r="C9" s="9" t="s">
        <v>14</v>
      </c>
      <c r="D9" s="9" t="s">
        <v>20</v>
      </c>
      <c r="E9" s="9" t="s">
        <v>32</v>
      </c>
      <c r="F9" s="9" t="s">
        <v>33</v>
      </c>
      <c r="G9" s="9" t="s">
        <v>34</v>
      </c>
      <c r="H9" s="9" t="s">
        <v>35</v>
      </c>
      <c r="I9" s="9" t="s">
        <v>36</v>
      </c>
      <c r="J9" s="1"/>
    </row>
    <row r="10" spans="1:10" x14ac:dyDescent="0.45">
      <c r="A10" s="32"/>
      <c r="B10" s="39"/>
      <c r="C10" s="39"/>
      <c r="D10" s="32"/>
      <c r="E10" s="32"/>
      <c r="F10" s="32"/>
      <c r="G10" s="32"/>
      <c r="H10" s="32"/>
      <c r="I10" s="32"/>
      <c r="J10" s="32"/>
    </row>
    <row r="11" spans="1:10" x14ac:dyDescent="0.45">
      <c r="A11" s="32"/>
      <c r="B11" s="39"/>
      <c r="C11" s="39"/>
      <c r="D11" s="32"/>
      <c r="E11" s="32"/>
      <c r="F11" s="32"/>
      <c r="G11" s="32"/>
      <c r="H11" s="32"/>
      <c r="I11" s="32"/>
      <c r="J11" s="32"/>
    </row>
    <row r="12" spans="1:10" x14ac:dyDescent="0.45">
      <c r="A12" s="32"/>
      <c r="B12" s="39"/>
      <c r="C12" s="39"/>
      <c r="D12" s="32"/>
      <c r="E12" s="32"/>
      <c r="F12" s="32"/>
      <c r="G12" s="32"/>
      <c r="H12" s="32"/>
      <c r="I12" s="32"/>
      <c r="J12" s="39"/>
    </row>
    <row r="13" spans="1:10" x14ac:dyDescent="0.45">
      <c r="A13" s="32"/>
      <c r="B13" s="39"/>
      <c r="C13" s="39"/>
      <c r="D13" s="32"/>
      <c r="E13" s="32"/>
      <c r="F13" s="32"/>
      <c r="G13" s="32"/>
      <c r="H13" s="32"/>
      <c r="I13" s="32"/>
      <c r="J13" s="39"/>
    </row>
    <row r="14" spans="1:10" x14ac:dyDescent="0.45">
      <c r="A14" s="32"/>
      <c r="B14" s="39"/>
      <c r="C14" s="39"/>
      <c r="D14" s="32"/>
      <c r="E14" s="32"/>
      <c r="F14" s="32"/>
      <c r="G14" s="32"/>
      <c r="H14" s="32"/>
      <c r="I14" s="32"/>
      <c r="J14" s="39"/>
    </row>
    <row r="15" spans="1:10" x14ac:dyDescent="0.45">
      <c r="A15" s="32"/>
      <c r="B15" s="39"/>
      <c r="C15" s="39"/>
      <c r="D15" s="32"/>
      <c r="E15" s="32"/>
      <c r="F15" s="32"/>
      <c r="G15" s="32"/>
      <c r="H15" s="32"/>
      <c r="I15" s="32"/>
      <c r="J15" s="39"/>
    </row>
    <row r="16" spans="1:10" x14ac:dyDescent="0.45">
      <c r="A16" s="32"/>
      <c r="B16" s="39"/>
      <c r="C16" s="39"/>
      <c r="D16" s="32"/>
      <c r="E16" s="32"/>
      <c r="F16" s="32"/>
      <c r="G16" s="32"/>
      <c r="H16" s="32"/>
      <c r="I16" s="32"/>
      <c r="J16" s="39"/>
    </row>
    <row r="17" spans="1:10" x14ac:dyDescent="0.45">
      <c r="A17" s="32"/>
      <c r="B17" s="39"/>
      <c r="C17" s="39"/>
      <c r="D17" s="32"/>
      <c r="E17" s="32"/>
      <c r="F17" s="32"/>
      <c r="G17" s="32"/>
      <c r="H17" s="32"/>
      <c r="I17" s="32"/>
      <c r="J17" s="39"/>
    </row>
    <row r="18" spans="1:10" x14ac:dyDescent="0.45">
      <c r="A18" s="32"/>
      <c r="B18" s="39"/>
      <c r="C18" s="39"/>
      <c r="D18" s="32"/>
      <c r="E18" s="32"/>
      <c r="F18" s="32"/>
      <c r="G18" s="32"/>
      <c r="H18" s="32"/>
      <c r="I18" s="32"/>
      <c r="J18" s="39"/>
    </row>
    <row r="19" spans="1:10" x14ac:dyDescent="0.45">
      <c r="A19" s="32"/>
      <c r="B19" s="39"/>
      <c r="C19" s="39"/>
      <c r="D19" s="32"/>
      <c r="E19" s="32"/>
      <c r="F19" s="32"/>
      <c r="G19" s="32"/>
      <c r="H19" s="32"/>
      <c r="I19" s="32"/>
      <c r="J19" s="39"/>
    </row>
    <row r="20" spans="1:10" x14ac:dyDescent="0.45">
      <c r="A20" s="32"/>
      <c r="B20" s="39"/>
      <c r="C20" s="39"/>
      <c r="D20" s="32"/>
      <c r="E20" s="32"/>
      <c r="F20" s="32"/>
      <c r="G20" s="32"/>
      <c r="H20" s="32"/>
      <c r="I20" s="32"/>
      <c r="J20" s="39"/>
    </row>
    <row r="21" spans="1:10" x14ac:dyDescent="0.45">
      <c r="A21" s="32"/>
      <c r="B21" s="39"/>
      <c r="C21" s="39"/>
      <c r="D21" s="32"/>
      <c r="E21" s="32"/>
      <c r="F21" s="32"/>
      <c r="G21" s="32"/>
      <c r="H21" s="32"/>
      <c r="I21" s="32"/>
      <c r="J21" s="39"/>
    </row>
    <row r="22" spans="1:10" x14ac:dyDescent="0.45">
      <c r="A22" s="32"/>
      <c r="B22" s="39"/>
      <c r="C22" s="39"/>
      <c r="D22" s="32"/>
      <c r="E22" s="32"/>
      <c r="F22" s="32"/>
      <c r="G22" s="32"/>
      <c r="H22" s="32"/>
      <c r="I22" s="32"/>
      <c r="J22" s="39"/>
    </row>
    <row r="23" spans="1:10" x14ac:dyDescent="0.45">
      <c r="A23" s="32"/>
      <c r="B23" s="39"/>
      <c r="C23" s="39"/>
      <c r="D23" s="32"/>
      <c r="E23" s="32"/>
      <c r="F23" s="32"/>
      <c r="G23" s="32"/>
      <c r="H23" s="32"/>
      <c r="I23" s="32"/>
      <c r="J23" s="39"/>
    </row>
    <row r="24" spans="1:10" x14ac:dyDescent="0.45">
      <c r="A24" s="32"/>
      <c r="B24" s="39"/>
      <c r="C24" s="39"/>
      <c r="D24" s="32"/>
      <c r="E24" s="32"/>
      <c r="F24" s="32"/>
      <c r="G24" s="32"/>
      <c r="H24" s="32"/>
      <c r="I24" s="32"/>
      <c r="J24" s="39"/>
    </row>
    <row r="25" spans="1:10" x14ac:dyDescent="0.45">
      <c r="A25" s="32"/>
      <c r="B25" s="39"/>
      <c r="C25" s="39"/>
      <c r="D25" s="32"/>
      <c r="E25" s="32"/>
      <c r="F25" s="32"/>
      <c r="G25" s="32"/>
      <c r="H25" s="32"/>
      <c r="I25" s="32"/>
      <c r="J25" s="39"/>
    </row>
    <row r="26" spans="1:10" x14ac:dyDescent="0.45">
      <c r="A26" s="32"/>
      <c r="B26" s="39"/>
      <c r="C26" s="39"/>
      <c r="D26" s="32"/>
      <c r="E26" s="32"/>
      <c r="F26" s="32"/>
      <c r="G26" s="32"/>
      <c r="H26" s="32"/>
      <c r="I26" s="32"/>
      <c r="J26" s="39"/>
    </row>
    <row r="27" spans="1:10" x14ac:dyDescent="0.45">
      <c r="A27" s="32"/>
      <c r="B27" s="39"/>
      <c r="C27" s="39"/>
      <c r="D27" s="32"/>
      <c r="E27" s="32"/>
      <c r="F27" s="32"/>
      <c r="G27" s="32"/>
      <c r="H27" s="32"/>
      <c r="I27" s="32"/>
      <c r="J27" s="39"/>
    </row>
    <row r="28" spans="1:10" x14ac:dyDescent="0.45">
      <c r="A28" s="32"/>
      <c r="B28" s="39"/>
      <c r="C28" s="39"/>
      <c r="D28" s="32"/>
      <c r="E28" s="32"/>
      <c r="F28" s="32"/>
      <c r="G28" s="32"/>
      <c r="H28" s="32"/>
      <c r="I28" s="32"/>
      <c r="J28" s="39"/>
    </row>
    <row r="29" spans="1:10" x14ac:dyDescent="0.45">
      <c r="A29" s="32"/>
      <c r="B29" s="39"/>
      <c r="C29" s="39"/>
      <c r="D29" s="32"/>
      <c r="E29" s="32"/>
      <c r="F29" s="32"/>
      <c r="G29" s="32"/>
      <c r="H29" s="32"/>
      <c r="I29" s="32"/>
      <c r="J29" s="39"/>
    </row>
    <row r="30" spans="1:10" x14ac:dyDescent="0.45">
      <c r="A30" s="32"/>
      <c r="B30" s="39"/>
      <c r="C30" s="39"/>
      <c r="D30" s="32"/>
      <c r="E30" s="32"/>
      <c r="F30" s="32"/>
      <c r="G30" s="32"/>
      <c r="H30" s="32"/>
      <c r="I30" s="32"/>
      <c r="J30" s="39"/>
    </row>
    <row r="31" spans="1:10" x14ac:dyDescent="0.45">
      <c r="A31" s="32"/>
      <c r="B31" s="39"/>
      <c r="C31" s="39"/>
      <c r="D31" s="32"/>
      <c r="E31" s="32"/>
      <c r="F31" s="32"/>
      <c r="G31" s="32"/>
      <c r="H31" s="32"/>
      <c r="I31" s="32"/>
      <c r="J31" s="39"/>
    </row>
    <row r="32" spans="1:10" x14ac:dyDescent="0.45">
      <c r="A32" s="32"/>
      <c r="B32" s="39"/>
      <c r="C32" s="39"/>
      <c r="D32" s="32"/>
      <c r="E32" s="32"/>
      <c r="F32" s="32"/>
      <c r="G32" s="32"/>
      <c r="H32" s="32"/>
      <c r="I32" s="32"/>
      <c r="J32" s="39"/>
    </row>
    <row r="33" spans="1:10" x14ac:dyDescent="0.45">
      <c r="A33" s="32"/>
      <c r="B33" s="39"/>
      <c r="C33" s="39"/>
      <c r="D33" s="32"/>
      <c r="E33" s="32"/>
      <c r="F33" s="32"/>
      <c r="G33" s="32"/>
      <c r="H33" s="32"/>
      <c r="I33" s="32"/>
      <c r="J33" s="39"/>
    </row>
    <row r="34" spans="1:10" x14ac:dyDescent="0.45">
      <c r="A34" s="32"/>
      <c r="B34" s="39"/>
      <c r="C34" s="39"/>
      <c r="D34" s="32"/>
      <c r="E34" s="32"/>
      <c r="F34" s="32"/>
      <c r="G34" s="32"/>
      <c r="H34" s="32"/>
      <c r="I34" s="32"/>
      <c r="J34" s="39"/>
    </row>
    <row r="35" spans="1:10" x14ac:dyDescent="0.45">
      <c r="A35" s="32"/>
      <c r="B35" s="39"/>
      <c r="C35" s="39"/>
      <c r="D35" s="32"/>
      <c r="E35" s="32"/>
      <c r="F35" s="32"/>
      <c r="G35" s="32"/>
      <c r="H35" s="32"/>
      <c r="I35" s="32"/>
      <c r="J35" s="39"/>
    </row>
    <row r="36" spans="1:10" x14ac:dyDescent="0.45">
      <c r="A36" s="32"/>
      <c r="B36" s="39"/>
      <c r="C36" s="39"/>
      <c r="D36" s="32"/>
      <c r="E36" s="32"/>
      <c r="F36" s="32"/>
      <c r="G36" s="32"/>
      <c r="H36" s="32"/>
      <c r="I36" s="32"/>
      <c r="J36" s="39"/>
    </row>
    <row r="37" spans="1:10" x14ac:dyDescent="0.45">
      <c r="A37" s="32"/>
      <c r="B37" s="39"/>
      <c r="C37" s="39"/>
      <c r="D37" s="32"/>
      <c r="E37" s="32"/>
      <c r="F37" s="32"/>
      <c r="G37" s="32"/>
      <c r="H37" s="32"/>
      <c r="I37" s="32"/>
      <c r="J37" s="39"/>
    </row>
    <row r="38" spans="1:10" x14ac:dyDescent="0.45">
      <c r="A38" s="32"/>
      <c r="B38" s="39"/>
      <c r="C38" s="39"/>
      <c r="D38" s="32"/>
      <c r="E38" s="32"/>
      <c r="F38" s="32"/>
      <c r="G38" s="32"/>
      <c r="H38" s="32"/>
      <c r="I38" s="32"/>
      <c r="J38" s="39"/>
    </row>
    <row r="39" spans="1:10" x14ac:dyDescent="0.45">
      <c r="A39" s="32"/>
      <c r="B39" s="39"/>
      <c r="C39" s="39"/>
      <c r="D39" s="32"/>
      <c r="E39" s="32"/>
      <c r="F39" s="32"/>
      <c r="G39" s="32"/>
      <c r="H39" s="32"/>
      <c r="I39" s="32"/>
      <c r="J39" s="39"/>
    </row>
    <row r="40" spans="1:10" x14ac:dyDescent="0.45">
      <c r="A40" s="32"/>
      <c r="B40" s="39"/>
      <c r="C40" s="39"/>
      <c r="D40" s="32"/>
      <c r="E40" s="32"/>
      <c r="F40" s="32"/>
      <c r="G40" s="32"/>
      <c r="H40" s="32"/>
      <c r="I40" s="32"/>
      <c r="J40" s="39"/>
    </row>
    <row r="41" spans="1:10" x14ac:dyDescent="0.45">
      <c r="A41" s="1"/>
      <c r="D41" s="1"/>
      <c r="E41" s="1"/>
      <c r="F41" s="1"/>
      <c r="G41" s="1"/>
      <c r="H41" s="1"/>
      <c r="I41" s="1"/>
    </row>
    <row r="42" spans="1:10" x14ac:dyDescent="0.45">
      <c r="A42" s="1"/>
      <c r="D42" s="1"/>
      <c r="E42" s="1"/>
      <c r="F42" s="1"/>
      <c r="G42" s="1"/>
      <c r="H42" s="1"/>
      <c r="I42" s="1"/>
    </row>
    <row r="43" spans="1:10" x14ac:dyDescent="0.45">
      <c r="A43" s="1"/>
      <c r="D43" s="1"/>
      <c r="E43" s="1"/>
      <c r="F43" s="1"/>
      <c r="G43" s="1"/>
      <c r="H43" s="1"/>
      <c r="I43" s="1"/>
    </row>
    <row r="44" spans="1:10" x14ac:dyDescent="0.45">
      <c r="A44" s="1"/>
      <c r="D44" s="1"/>
      <c r="E44" s="1"/>
      <c r="F44" s="1"/>
      <c r="G44" s="1"/>
      <c r="H44" s="1"/>
      <c r="I44" s="1"/>
    </row>
    <row r="45" spans="1:10" x14ac:dyDescent="0.45">
      <c r="A45" s="1"/>
      <c r="D45" s="1"/>
      <c r="E45" s="1"/>
      <c r="F45" s="1"/>
      <c r="G45" s="1"/>
      <c r="H45" s="1"/>
      <c r="I45" s="1"/>
    </row>
  </sheetData>
  <mergeCells count="3">
    <mergeCell ref="A1:B1"/>
    <mergeCell ref="H1:I1"/>
    <mergeCell ref="A6:B6"/>
  </mergeCell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8aef97a4-ded2-4e4a-9fbc-e666dae3ecd2" ContentTypeId="0x0101008CA7A4F8331B45C7B0D3158B4994D0CA05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mmittee Document" ma:contentTypeID="0x0101008CA7A4F8331B45C7B0D3158B4994D0CA0500E06E5ED3CBC1484094AB55290402CC35" ma:contentTypeVersion="30" ma:contentTypeDescription="Create a new document." ma:contentTypeScope="" ma:versionID="9721dd355bc3fe7b11c752600cbc56a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0629107f90a56aaf415027ecc8c741eb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MeetingNumber" minOccurs="0"/>
                <xsd:element ref="ns1:APRAMeetingDate" minOccurs="0"/>
                <xsd:element ref="ns1:APRAMeetingType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TaxCatchAllLabel" minOccurs="0"/>
                <xsd:element ref="ns1:l003ee8eff60461aa1bd0027aba92ea4" minOccurs="0"/>
                <xsd:element ref="ns1:m2df5fdf6d1643b4a596982762bb3d00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TaxCatchAll" minOccurs="0"/>
                <xsd:element ref="ns1:i05115a133414b4dabee2531e4b46b67" minOccurs="0"/>
                <xsd:element ref="ns1:_dlc_DocId" minOccurs="0"/>
                <xsd:element ref="ns1:ka2715b9eb154114a4f57d7fbf82ec75" minOccurs="0"/>
                <xsd:element ref="ns1:h67caa35a4114acd8e15fe89b3f29f9e" minOccurs="0"/>
                <xsd:element ref="ns1:i08e72d8ce2b4ffa9361f9f4e0a63abc" minOccurs="0"/>
                <xsd:element ref="ns1:aa36a5a650d54f768f171f4d17b8b23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9" nillable="true" ma:displayName="Keywords" ma:internalName="APRAKeywords" ma:readOnly="false">
      <xsd:simpleType>
        <xsd:restriction base="dms:Text"/>
      </xsd:simpleType>
    </xsd:element>
    <xsd:element name="APRAMeetingNumber" ma:index="10" nillable="true" ma:displayName="Meeting no." ma:internalName="APRAMeetingNumber" ma:readOnly="false">
      <xsd:simpleType>
        <xsd:restriction base="dms:Text"/>
      </xsd:simpleType>
    </xsd:element>
    <xsd:element name="APRAMeetingDate" ma:index="11" nillable="true" ma:displayName="Meeting date" ma:format="DateOnly" ma:internalName="APRAMeetingDate" ma:readOnly="false">
      <xsd:simpleType>
        <xsd:restriction base="dms:DateTime"/>
      </xsd:simpleType>
    </xsd:element>
    <xsd:element name="APRAMeetingType" ma:index="12" nillable="true" ma:displayName="Meeting type" ma:internalName="APRAMeetingType" ma:readOnly="false">
      <xsd:simpleType>
        <xsd:restriction base="dms:Text"/>
      </xsd:simpleType>
    </xsd:element>
    <xsd:element name="APRADate" ma:index="13" nillable="true" ma:displayName="Date" ma:format="DateOnly" ma:internalName="APRADate" ma:readOnly="false">
      <xsd:simpleType>
        <xsd:restriction base="dms:DateTime"/>
      </xsd:simpleType>
    </xsd:element>
    <xsd:element name="APRAOwner" ma:index="16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17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18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19" nillable="true" ma:displayName="Entity ID" ma:internalName="APRAEntityID" ma:readOnly="true">
      <xsd:simpleType>
        <xsd:restriction base="dms:Text"/>
      </xsd:simpleType>
    </xsd:element>
    <xsd:element name="APRAEntityName" ma:index="20" nillable="true" ma:displayName="Entity name" ma:internalName="APRAEntityName" ma:readOnly="true">
      <xsd:simpleType>
        <xsd:restriction base="dms:Text"/>
      </xsd:simpleType>
    </xsd:element>
    <xsd:element name="Received" ma:index="24" nillable="true" ma:displayName="Received" ma:format="DateTime" ma:internalName="Received" ma:readOnly="true">
      <xsd:simpleType>
        <xsd:restriction base="dms:DateTime"/>
      </xsd:simpleType>
    </xsd:element>
    <xsd:element name="From-Address" ma:index="25" nillable="true" ma:displayName="From-Address" ma:internalName="From_x002d_Address" ma:readOnly="true">
      <xsd:simpleType>
        <xsd:restriction base="dms:Text"/>
      </xsd:simpleType>
    </xsd:element>
    <xsd:element name="To-Address" ma:index="26" nillable="true" ma:displayName="To-Address" ma:internalName="To_x002d_Address" ma:readOnly="true">
      <xsd:simpleType>
        <xsd:restriction base="dms:Text"/>
      </xsd:simpleType>
    </xsd:element>
    <xsd:element name="Attachment" ma:index="27" nillable="true" ma:displayName="Attachment" ma:internalName="Attachment" ma:readOnly="true">
      <xsd:simpleType>
        <xsd:restriction base="dms:Boolean"/>
      </xsd:simpleType>
    </xsd:element>
    <xsd:element name="Conversation" ma:index="28" nillable="true" ma:displayName="Conversation" ma:internalName="Conversation" ma:readOnly="true">
      <xsd:simpleType>
        <xsd:restriction base="dms:Text"/>
      </xsd:simpleType>
    </xsd:element>
    <xsd:element name="APRADocScanCheck" ma:index="29" nillable="true" ma:displayName="Scanned document checked" ma:default="0" ma:internalName="APRADocScanCheck" ma:readOnly="false">
      <xsd:simpleType>
        <xsd:restriction base="dms:Boolean"/>
      </xsd:simpleType>
    </xsd:element>
    <xsd:element name="TaxCatchAllLabel" ma:index="30" nillable="true" ma:displayName="Taxonomy Catch All Column1" ma:hidden="true" ma:list="{7b5b8982-6f74-48c9-9268-42c628fd1be6}" ma:internalName="TaxCatchAllLabel" ma:readOnly="true" ma:showField="CatchAllDataLabel" ma:web="e3b62e1b-357d-4d42-becf-206c8aada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003ee8eff60461aa1bd0027aba92ea4" ma:index="31" nillable="true" ma:taxonomy="true" ma:internalName="l003ee8eff60461aa1bd0027aba92ea4" ma:taxonomyFieldName="APRAIndustry" ma:displayName="Industry/Sector" ma:readOnly="tru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33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40" nillable="true" ma:displayName="Taxonomy Catch All Column" ma:hidden="true" ma:list="{7b5b8982-6f74-48c9-9268-42c628fd1be6}" ma:internalName="TaxCatchAll" ma:showField="CatchAllData" ma:web="e3b62e1b-357d-4d42-becf-206c8aada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5115a133414b4dabee2531e4b46b67" ma:index="41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4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ka2715b9eb154114a4f57d7fbf82ec75" ma:index="44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5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8e72d8ce2b4ffa9361f9f4e0a63abc" ma:index="46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36a5a650d54f768f171f4d17b8b238" ma:index="48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Test case</TermName>
          <TermId xmlns="http://schemas.microsoft.com/office/infopath/2007/PartnerControls">da7a25a2-a2a3-4848-90fd-e82fa2a9fc9c</TermId>
        </TermInfo>
      </Terms>
    </h67caa35a4114acd8e15fe89b3f29f9e>
    <APRAOwner xmlns="814d62cb-2db6-4c25-ab62-b9075facbc11">
      <UserInfo>
        <DisplayName/>
        <AccountId xsi:nil="true"/>
        <AccountType/>
      </UserInfo>
    </APRAOwner>
    <APRASecurityClassification xmlns="814d62cb-2db6-4c25-ab62-b9075facbc11">OFFICIAL</APRASecurityClassification>
    <APRAApprovalDate xmlns="814d62cb-2db6-4c25-ab62-b9075facbc11" xsi:nil="true"/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251</Value>
      <Value>106</Value>
      <Value>114</Value>
      <Value>1</Value>
    </TaxCatchAll>
    <ka2715b9eb154114a4f57d7fbf82ec75 xmlns="814d62cb-2db6-4c25-ab62-b9075facbc11">
      <Terms xmlns="http://schemas.microsoft.com/office/infopath/2007/PartnerControls"/>
    </ka2715b9eb154114a4f57d7fbf82ec75>
    <APRADescription xmlns="814d62cb-2db6-4c25-ab62-b9075facbc11">Review of AASB 17 Actuarial forms in APRA Connect</APRADescription>
    <APRAActivityID xmlns="814d62cb-2db6-4c25-ab62-b9075facbc11" xsi:nil="true"/>
    <APRAMeetingType xmlns="814d62cb-2db6-4c25-ab62-b9075facbc11" xsi:nil="true"/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d1257cad-5902-48d4-84ea-13f71a3edbb9</TermId>
        </TermInfo>
      </Terms>
    </l003ee8eff60461aa1bd0027aba92ea4>
    <_dlc_DocId xmlns="814d62cb-2db6-4c25-ab62-b9075facbc11">7WC3YXYA5MPQ-1167724290-8562</_dlc_DocId>
    <_dlc_DocIdUrl xmlns="814d62cb-2db6-4c25-ab62-b9075facbc11">
      <Url>https://im/committees/AASB17SG/_layouts/15/DocIdRedir.aspx?ID=7WC3YXYA5MPQ-1167724290-8562</Url>
      <Description>7WC3YXYA5MPQ-1167724290-8562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A3C1D8D-4C46-467B-9286-6D4B7B332E0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5647D1A-86B3-49C1-AD01-BE5EB7043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146BBB-86D7-4DFF-B10C-5212E65CCB08}">
  <ds:schemaRefs>
    <ds:schemaRef ds:uri="http://purl.org/dc/elements/1.1/"/>
    <ds:schemaRef ds:uri="http://purl.org/dc/dcmitype/"/>
    <ds:schemaRef ds:uri="http://schemas.microsoft.com/office/2006/documentManagement/types"/>
    <ds:schemaRef ds:uri="814d62cb-2db6-4c25-ab62-b9075facbc1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056A879-4AD2-4584-A433-7A401FD04C6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6983BF0-0BA2-4D84-9833-F0B25BE2B4E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EntityDetails</vt:lpstr>
      <vt:lpstr>HRS_115_0_Table_1</vt:lpstr>
      <vt:lpstr>HRS_115_0_Table_2</vt:lpstr>
      <vt:lpstr>HRS_115_0_Table_3</vt:lpstr>
      <vt:lpstr>HRS_115_0_Table_4</vt:lpstr>
      <vt:lpstr>HRS_115_0_Table_5</vt:lpstr>
      <vt:lpstr>HRS_115_0_Table_6</vt:lpstr>
      <vt:lpstr>HRS_115_0_Table_7</vt:lpstr>
      <vt:lpstr>HRS_115_0_Table_8</vt:lpstr>
      <vt:lpstr>HRS_115_0_Table_9</vt:lpstr>
      <vt:lpstr>HRS_115_0_Table_10</vt:lpstr>
      <vt:lpstr>HRS_115_0_Table_11</vt:lpstr>
      <vt:lpstr>Playback - PBS</vt:lpstr>
      <vt:lpstr>Playback - ILRC</vt:lpstr>
      <vt:lpstr>Playback - FERC</vt:lpstr>
      <vt:lpstr>Playback - DCLRC</vt:lpstr>
      <vt:lpstr>Playback -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HRS 115.0 Playback</dc:title>
  <dc:creator>BusinessHostIIS</dc:creator>
  <cp:keywords>[SEC=OFFICIAL]</cp:keywords>
  <cp:lastModifiedBy>John Nalsson</cp:lastModifiedBy>
  <dcterms:created xsi:type="dcterms:W3CDTF">2023-01-20T06:59:44Z</dcterms:created>
  <dcterms:modified xsi:type="dcterms:W3CDTF">2023-03-24T00:58:24Z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MSIP_Label_c0129afb-6481-4f92-bc9f-5a4a6346364d_Name">
    <vt:lpwstr>OFFICIAL</vt:lpwstr>
  </property>
  <property fmtid="{D5CDD505-2E9C-101B-9397-08002B2CF9AE}" pid="6" name="PM_Note">
    <vt:lpwstr/>
  </property>
  <property fmtid="{D5CDD505-2E9C-101B-9397-08002B2CF9AE}" pid="7" name="PMHMAC">
    <vt:lpwstr>v=2022.1;a=SHA256;h=907018A1560C83930C8C4826FE7B81E5AE296411EDA1577BC9638F59E8B84BD4</vt:lpwstr>
  </property>
  <property fmtid="{D5CDD505-2E9C-101B-9397-08002B2CF9AE}" pid="8" name="PM_Qualifier">
    <vt:lpwstr/>
  </property>
  <property fmtid="{D5CDD505-2E9C-101B-9397-08002B2CF9AE}" pid="9" name="MSIP_Label_c0129afb-6481-4f92-bc9f-5a4a6346364d_Method">
    <vt:lpwstr>Privileged</vt:lpwstr>
  </property>
  <property fmtid="{D5CDD505-2E9C-101B-9397-08002B2CF9AE}" pid="10" name="PM_SecurityClassification">
    <vt:lpwstr>OFFICIAL</vt:lpwstr>
  </property>
  <property fmtid="{D5CDD505-2E9C-101B-9397-08002B2CF9AE}" pid="11" name="PM_ProtectiveMarkingValue_Header">
    <vt:lpwstr>OFFICIAL</vt:lpwstr>
  </property>
  <property fmtid="{D5CDD505-2E9C-101B-9397-08002B2CF9AE}" pid="12" name="PM_OriginationTimeStamp">
    <vt:lpwstr>2023-01-20T07:11:27Z</vt:lpwstr>
  </property>
  <property fmtid="{D5CDD505-2E9C-101B-9397-08002B2CF9AE}" pid="13" name="PM_Markers">
    <vt:lpwstr/>
  </property>
  <property fmtid="{D5CDD505-2E9C-101B-9397-08002B2CF9AE}" pid="14" name="MSIP_Label_c0129afb-6481-4f92-bc9f-5a4a6346364d_SiteId">
    <vt:lpwstr>c05e3ffd-b491-4431-9809-e61d4dc78816</vt:lpwstr>
  </property>
  <property fmtid="{D5CDD505-2E9C-101B-9397-08002B2CF9AE}" pid="15" name="MSIP_Label_c0129afb-6481-4f92-bc9f-5a4a6346364d_ContentBits">
    <vt:lpwstr>0</vt:lpwstr>
  </property>
  <property fmtid="{D5CDD505-2E9C-101B-9397-08002B2CF9AE}" pid="16" name="MSIP_Label_c0129afb-6481-4f92-bc9f-5a4a6346364d_Enabled">
    <vt:lpwstr>true</vt:lpwstr>
  </property>
  <property fmtid="{D5CDD505-2E9C-101B-9397-08002B2CF9AE}" pid="17" name="PM_Hash_Salt_Prev">
    <vt:lpwstr>17088485A81E0CE932B8CAB7A9F2D4EE</vt:lpwstr>
  </property>
  <property fmtid="{D5CDD505-2E9C-101B-9397-08002B2CF9AE}" pid="18" name="MSIP_Label_c0129afb-6481-4f92-bc9f-5a4a6346364d_SetDate">
    <vt:lpwstr>2023-01-20T07:11:27Z</vt:lpwstr>
  </property>
  <property fmtid="{D5CDD505-2E9C-101B-9397-08002B2CF9AE}" pid="19" name="MSIP_Label_c0129afb-6481-4f92-bc9f-5a4a6346364d_ActionId">
    <vt:lpwstr>575a88efe5b141d989fc21f72618bbce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F53426E26D0537D9B61BAAFF5531C0A12D8B75F0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68B8679D9330479AA1F8F1745197E009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UserAccountName_SHA256">
    <vt:lpwstr>739E6D0533C69D46C7709A748462D9E1ED0B6EE8D120658EB699EB0A8C7885C4</vt:lpwstr>
  </property>
  <property fmtid="{D5CDD505-2E9C-101B-9397-08002B2CF9AE}" pid="29" name="PM_OriginatorDomainName_SHA256">
    <vt:lpwstr>ECBDE2B44A971754412B3FB70606937A119CC0D4B6C1B658A40FBD41C30BE3EC</vt:lpwstr>
  </property>
  <property fmtid="{D5CDD505-2E9C-101B-9397-08002B2CF9AE}" pid="30" name="PMUuid">
    <vt:lpwstr>v=2022.2;d=gov.au;g=46DD6D7C-8107-577B-BC6E-F348953B2E44</vt:lpwstr>
  </property>
  <property fmtid="{D5CDD505-2E9C-101B-9397-08002B2CF9AE}" pid="31" name="PM_Hash_Version">
    <vt:lpwstr>2022.1</vt:lpwstr>
  </property>
  <property fmtid="{D5CDD505-2E9C-101B-9397-08002B2CF9AE}" pid="32" name="PM_Hash_Salt">
    <vt:lpwstr>635D4113401AB440BF03A10D68E957D6</vt:lpwstr>
  </property>
  <property fmtid="{D5CDD505-2E9C-101B-9397-08002B2CF9AE}" pid="33" name="PM_Hash_SHA1">
    <vt:lpwstr>35F230B6E0F748B0EC213FFAF9D48D7F473E507B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0x0101008CA7A4F8331B45C7B0D3158B4994D0CA0500E06E5ED3CBC1484094AB55290402CC35</vt:lpwstr>
  </property>
  <property fmtid="{D5CDD505-2E9C-101B-9397-08002B2CF9AE}" pid="38" name="APRAPeriod">
    <vt:lpwstr/>
  </property>
  <property fmtid="{D5CDD505-2E9C-101B-9397-08002B2CF9AE}" pid="39" name="APRAPRSG">
    <vt:lpwstr/>
  </property>
  <property fmtid="{D5CDD505-2E9C-101B-9397-08002B2CF9AE}" pid="40" name="APRAYear">
    <vt:lpwstr/>
  </property>
  <property fmtid="{D5CDD505-2E9C-101B-9397-08002B2CF9AE}" pid="41" name="APRAIndustry">
    <vt:lpwstr>106;#Insurance|d1257cad-5902-48d4-84ea-13f71a3edbb9</vt:lpwstr>
  </property>
  <property fmtid="{D5CDD505-2E9C-101B-9397-08002B2CF9AE}" pid="42" name="_dlc_DocIdItemGuid">
    <vt:lpwstr>ec7a8750-8a57-4131-9707-05418e5bee35</vt:lpwstr>
  </property>
  <property fmtid="{D5CDD505-2E9C-101B-9397-08002B2CF9AE}" pid="43" name="IsLocked">
    <vt:lpwstr>Yes</vt:lpwstr>
  </property>
  <property fmtid="{D5CDD505-2E9C-101B-9397-08002B2CF9AE}" pid="44" name="APRADocumentType">
    <vt:lpwstr>251;#Test case|da7a25a2-a2a3-4848-90fd-e82fa2a9fc9c</vt:lpwstr>
  </property>
  <property fmtid="{D5CDD505-2E9C-101B-9397-08002B2CF9AE}" pid="45" name="APRAStatus">
    <vt:lpwstr>1;#Draft|0e1556d2-3fe8-443a-ada7-3620563b46b3</vt:lpwstr>
  </property>
  <property fmtid="{D5CDD505-2E9C-101B-9397-08002B2CF9AE}" pid="46" name="APRAActivity">
    <vt:lpwstr>114;#Data collection|9c208ec1-acb8-4005-ba1a-e7d4ed62ea16</vt:lpwstr>
  </property>
  <property fmtid="{D5CDD505-2E9C-101B-9397-08002B2CF9AE}" pid="47" name="RecordPoint_WorkflowType">
    <vt:lpwstr>ActiveSubmitStub</vt:lpwstr>
  </property>
  <property fmtid="{D5CDD505-2E9C-101B-9397-08002B2CF9AE}" pid="48" name="RecordPoint_ActiveItemWebId">
    <vt:lpwstr>{e3b62e1b-357d-4d42-becf-206c8aada0ef}</vt:lpwstr>
  </property>
  <property fmtid="{D5CDD505-2E9C-101B-9397-08002B2CF9AE}" pid="49" name="RecordPoint_ActiveItemSiteId">
    <vt:lpwstr>{84af826e-2518-4772-bac2-7b8081da2087}</vt:lpwstr>
  </property>
  <property fmtid="{D5CDD505-2E9C-101B-9397-08002B2CF9AE}" pid="50" name="RecordPoint_ActiveItemListId">
    <vt:lpwstr>{fc59aca8-863e-4c39-b69a-97632099c4a0}</vt:lpwstr>
  </property>
  <property fmtid="{D5CDD505-2E9C-101B-9397-08002B2CF9AE}" pid="51" name="RecordPoint_ActiveItemUniqueId">
    <vt:lpwstr>{ec7a8750-8a57-4131-9707-05418e5bee35}</vt:lpwstr>
  </property>
  <property fmtid="{D5CDD505-2E9C-101B-9397-08002B2CF9AE}" pid="52" name="RecordPoint_RecordNumberSubmitted">
    <vt:lpwstr>R0001738781</vt:lpwstr>
  </property>
  <property fmtid="{D5CDD505-2E9C-101B-9397-08002B2CF9AE}" pid="53" name="RecordPoint_SubmissionCompleted">
    <vt:lpwstr>2023-02-28T21:22:49.0076096+11:00</vt:lpwstr>
  </property>
</Properties>
</file>