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C714ACF4-5774-43EB-AC98-E5E76DEC2C34}" xr6:coauthVersionLast="36" xr6:coauthVersionMax="36" xr10:uidLastSave="{00000000-0000-0000-0000-000000000000}"/>
  <workbookProtection workbookAlgorithmName="SHA-256" workbookHashValue="y5xgUEZ7hZUMlS1ww+uaNSYYmyqA68rncL3KzTm80eo=" workbookSaltValue="awQoC6brSYNpNiLTSK/vz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data'!$A$1:$AN$142</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<sst xmlns="http://schemas.openxmlformats.org/spreadsheetml/2006/main" count="748" uniqueCount="377">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</sst>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6" fillId="0" borderId="0" xfId="0"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1.7999999999999999E-2</c:v>
                </c:pt>
                <c:pt idx="2">
                  <c:v>4.0000000000000001E-3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0.95499999999999996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2.4E-2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875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7"/>
      <c r="D3" s="97"/>
      <c r="E3" s="97"/>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8" t="s">
        <v>261</v>
      </c>
      <c r="C6" s="100" t="s">
        <v>327</v>
      </c>
      <c r="D6" s="101"/>
      <c r="E6" s="102"/>
      <c r="F6" s="17"/>
    </row>
    <row r="7" spans="1:6" ht="22.5" thickTop="1" thickBot="1" x14ac:dyDescent="0.5">
      <c r="A7" s="14"/>
      <c r="B7" s="99"/>
      <c r="C7" s="103" t="s">
        <v>277</v>
      </c>
      <c r="D7" s="104"/>
      <c r="E7" s="105"/>
      <c r="F7" s="17"/>
    </row>
    <row r="8" spans="1:6" ht="22.15" thickTop="1" x14ac:dyDescent="0.45">
      <c r="A8" s="14"/>
      <c r="B8" s="20"/>
      <c r="C8" s="64" t="s">
        <v>1</v>
      </c>
      <c r="D8" s="106" t="s">
        <v>0</v>
      </c>
      <c r="E8" s="107"/>
      <c r="F8" s="17"/>
    </row>
    <row r="9" spans="1:6" ht="15" thickBot="1" x14ac:dyDescent="0.5">
      <c r="A9" s="14"/>
      <c r="B9" s="21"/>
      <c r="C9" s="62" t="str">
        <f>" 20 April - "&amp;TEXT('all data'!$A$2, "dd mmmm yyyy")</f>
        <v xml:space="preserve"> 20 April - 13 December 2020</v>
      </c>
      <c r="D9" s="95" t="str">
        <f>" Week ending "&amp;TEXT('all data'!$A$2, "dd mmmm yyyy")</f>
        <v xml:space="preserve"> Week ending 13 December 2020</v>
      </c>
      <c r="E9" s="96"/>
      <c r="F9" s="17"/>
    </row>
    <row r="10" spans="1:6" ht="15" thickTop="1" x14ac:dyDescent="0.45">
      <c r="A10" s="14"/>
      <c r="B10" s="20"/>
      <c r="C10" s="63"/>
      <c r="D10" s="87"/>
      <c r="E10" s="88"/>
      <c r="F10" s="17"/>
    </row>
    <row r="11" spans="1:6" ht="14.65" x14ac:dyDescent="0.45">
      <c r="A11" s="14"/>
      <c r="B11" s="22" t="s">
        <v>265</v>
      </c>
      <c r="C11" s="23">
        <f>INDEX('all data'!$M$2:$M$154,MATCH($C$7,'all data'!$B$2:$B$154,0))</f>
        <v>35756379596</v>
      </c>
      <c r="D11" s="89">
        <f>INDEX('all data'!$AE$2:$AE$154,MATCH($C$7,'all data'!$B$2:$B$154,0))</f>
        <v>152927458</v>
      </c>
      <c r="E11" s="90"/>
      <c r="F11" s="17"/>
    </row>
    <row r="12" spans="1:6" ht="14.65" x14ac:dyDescent="0.45">
      <c r="A12" s="14"/>
      <c r="B12" s="25" t="s">
        <v>355</v>
      </c>
      <c r="C12" s="24">
        <f>C14-C13</f>
        <v>3406872</v>
      </c>
      <c r="D12" s="91">
        <f>D14-D13</f>
        <v>15394</v>
      </c>
      <c r="E12" s="92"/>
      <c r="F12" s="17"/>
    </row>
    <row r="13" spans="1:6" ht="14.65" x14ac:dyDescent="0.45">
      <c r="A13" s="14"/>
      <c r="B13" s="25" t="s">
        <v>356</v>
      </c>
      <c r="C13" s="24">
        <f>INDEX('all data'!$F$2:$F$154,MATCH($C$7,'all data'!$B$2:$B$154,0))</f>
        <v>1384476</v>
      </c>
      <c r="D13" s="91">
        <f>INDEX('all data'!$X$2:$X$154,MATCH($C$7,'all data'!$B$2:$B$154,0))</f>
        <v>6989</v>
      </c>
      <c r="E13" s="92"/>
      <c r="F13" s="17"/>
    </row>
    <row r="14" spans="1:6" ht="14.65" x14ac:dyDescent="0.45">
      <c r="A14" s="14"/>
      <c r="B14" s="25" t="s">
        <v>357</v>
      </c>
      <c r="C14" s="24">
        <f>INDEX('all data'!$D$2:$D$154,MATCH($C$7,'all data'!$B$2:$B$154,0))</f>
        <v>4791348</v>
      </c>
      <c r="D14" s="91">
        <f>INDEX('all data'!$V$2:$V$154,MATCH($C$7,'all data'!$B$2:$B$154,0))</f>
        <v>22383</v>
      </c>
      <c r="E14" s="92"/>
      <c r="F14" s="17"/>
    </row>
    <row r="15" spans="1:6" ht="14.65" x14ac:dyDescent="0.45">
      <c r="A15" s="14"/>
      <c r="B15" s="22" t="s">
        <v>264</v>
      </c>
      <c r="C15" s="24">
        <f>INDEX('all data'!$J$2:$J$154,MATCH($C$7,'all data'!$B$2:$B$154,0))</f>
        <v>4676987</v>
      </c>
      <c r="D15" s="91">
        <f>INDEX('all data'!$AB$2:$AB$154,MATCH($C$7,'all data'!$B$2:$B$154,0))</f>
        <v>21176</v>
      </c>
      <c r="E15" s="92"/>
      <c r="F15" s="17"/>
    </row>
    <row r="16" spans="1:6" ht="14.65" x14ac:dyDescent="0.45">
      <c r="A16" s="14"/>
      <c r="B16" s="22" t="s">
        <v>263</v>
      </c>
      <c r="C16" s="23">
        <f>INDEX('all data'!$N$2:$N$154,MATCH($C$7,'all data'!$B$2:$B$154,0))</f>
        <v>7645</v>
      </c>
      <c r="D16" s="89">
        <f>INDEX('all data'!$AF$2:$AF$154,MATCH($C$7,'all data'!$B$2:$B$154,0))</f>
        <v>7222</v>
      </c>
      <c r="E16" s="90"/>
      <c r="F16" s="17"/>
    </row>
    <row r="17" spans="1:6" ht="14.65" x14ac:dyDescent="0.45">
      <c r="A17" s="14"/>
      <c r="B17" s="22" t="s">
        <v>310</v>
      </c>
      <c r="C17" s="43">
        <f>INDEX('all data'!$O$2:$O$154,MATCH($C$7,'all data'!$B$2:$B$154,0))</f>
        <v>0.95399999999999996</v>
      </c>
      <c r="D17" s="93">
        <f>INDEX('all data'!$AG$2:$AG$154,MATCH($C$7,'all data'!$B$2:$B$154,0))</f>
        <v>0.95499999999999996</v>
      </c>
      <c r="E17" s="94"/>
      <c r="F17" s="17"/>
    </row>
    <row r="18" spans="1:6" ht="15" thickBot="1" x14ac:dyDescent="0.5">
      <c r="A18" s="26"/>
      <c r="B18" s="21"/>
      <c r="C18" s="27"/>
      <c r="D18" s="85"/>
      <c r="E18" s="86"/>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0.95499999999999996</v>
      </c>
      <c r="E60" s="77"/>
      <c r="F60" s="67"/>
    </row>
    <row r="61" spans="1:9" s="65" customFormat="1" ht="14.65" x14ac:dyDescent="0.45">
      <c r="A61" s="34"/>
      <c r="B61" s="34" t="s">
        <v>288</v>
      </c>
      <c r="C61" s="44">
        <f>VLOOKUP($C$7,'all data'!$B:$AI,15,0)</f>
        <v>2.8000000000000001E-2</v>
      </c>
      <c r="D61" s="44">
        <f>VLOOKUP($C$7,'all data'!$B:$AI,33,0)</f>
        <v>2.4E-2</v>
      </c>
      <c r="E61" s="77"/>
      <c r="F61" s="67"/>
    </row>
    <row r="62" spans="1:9" s="65" customFormat="1" ht="14.65" x14ac:dyDescent="0.45">
      <c r="A62" s="34"/>
      <c r="B62" s="34" t="s">
        <v>289</v>
      </c>
      <c r="C62" s="44">
        <f>VLOOKUP($C$7,'all data'!$B:$AI,16,0)</f>
        <v>1.7999999999999999E-2</v>
      </c>
      <c r="D62" s="44">
        <f>VLOOKUP($C$7,'all data'!$B:$AI,34,0)</f>
        <v>2.1000000000000001E-2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4.0000000000000001E-3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data'!$B$2:$B$140</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160"/>
  <sheetViews>
    <sheetView topLeftCell="B1" workbookViewId="0">
      <selection activeCell="B144" sqref="B144:N146"/>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6.265625" bestFit="1" customWidth="1"/>
    <col min="10" max="11" width="16.73046875" style="7" customWidth="1"/>
    <col min="12" max="14" width="16.73046875" customWidth="1"/>
  </cols>
  <sheetData>
    <row r="1" spans="1:15" s="4" customFormat="1" ht="115.5" customHeight="1" thickTop="1" thickBot="1" x14ac:dyDescent="0.5">
      <c r="A1" s="5"/>
      <c r="B1" s="81"/>
      <c r="C1" s="73"/>
      <c r="D1" s="110"/>
      <c r="E1" s="110"/>
      <c r="F1" s="110"/>
      <c r="G1" s="110"/>
      <c r="H1" s="110"/>
      <c r="I1" s="110"/>
      <c r="J1" s="110"/>
      <c r="K1" s="110"/>
      <c r="L1" s="110"/>
      <c r="M1" s="110"/>
      <c r="N1" s="110"/>
    </row>
    <row r="2" spans="1:15" s="6" customFormat="1" ht="19.899999999999999" thickTop="1" thickBot="1" x14ac:dyDescent="0.65">
      <c r="B2" s="108" t="s">
        <v>262</v>
      </c>
      <c r="C2" s="109"/>
      <c r="D2" s="111" t="str">
        <f>" Early release scheme data cumulative to "&amp;TEXT('all data'!$A$2, "dd mmmm yyyy")</f>
        <v xml:space="preserve"> Early release scheme data cumulative to 13 December 2020</v>
      </c>
      <c r="E2" s="112"/>
      <c r="F2" s="112"/>
      <c r="G2" s="112"/>
      <c r="H2" s="112"/>
      <c r="I2" s="112"/>
      <c r="J2" s="112"/>
      <c r="K2" s="112"/>
      <c r="L2" s="112"/>
      <c r="M2" s="112"/>
      <c r="N2" s="112"/>
    </row>
    <row r="3" spans="1:15"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5" s="51" customFormat="1" x14ac:dyDescent="0.45">
      <c r="A4"/>
      <c r="B4" s="47" t="s">
        <v>277</v>
      </c>
      <c r="C4" s="47" t="s">
        <v>276</v>
      </c>
      <c r="D4" s="48">
        <v>4791348</v>
      </c>
      <c r="E4" s="48">
        <v>3406872</v>
      </c>
      <c r="F4" s="48">
        <v>1384476</v>
      </c>
      <c r="G4" s="74">
        <v>36689882998.600044</v>
      </c>
      <c r="H4" s="74">
        <v>25211935661.920036</v>
      </c>
      <c r="I4" s="74">
        <v>11477947336.68001</v>
      </c>
      <c r="J4" s="48">
        <v>4676987</v>
      </c>
      <c r="K4" s="49">
        <v>35756379596</v>
      </c>
      <c r="L4" s="49">
        <v>7645</v>
      </c>
      <c r="M4" s="50">
        <v>0.95399999999999996</v>
      </c>
      <c r="N4" s="50">
        <v>2.8000000000000001E-2</v>
      </c>
    </row>
    <row r="5" spans="1:15" s="51" customFormat="1" x14ac:dyDescent="0.45">
      <c r="A5"/>
      <c r="B5" s="47" t="s">
        <v>319</v>
      </c>
      <c r="C5" s="47" t="s">
        <v>276</v>
      </c>
      <c r="D5" s="48">
        <v>78</v>
      </c>
      <c r="E5" s="48">
        <v>56</v>
      </c>
      <c r="F5" s="48">
        <v>22</v>
      </c>
      <c r="G5" s="74">
        <v>711186.42</v>
      </c>
      <c r="H5" s="74">
        <v>498640.42000000004</v>
      </c>
      <c r="I5" s="74">
        <v>212546</v>
      </c>
      <c r="J5" s="48">
        <v>75</v>
      </c>
      <c r="K5" s="49">
        <v>672142</v>
      </c>
      <c r="L5" s="49">
        <v>8962</v>
      </c>
      <c r="M5" s="50">
        <v>0.81299999999999994</v>
      </c>
      <c r="N5" s="50">
        <v>0.12</v>
      </c>
    </row>
    <row r="6" spans="1:15" x14ac:dyDescent="0.45">
      <c r="B6" s="47" t="s">
        <v>2</v>
      </c>
      <c r="C6" s="47" t="s">
        <v>3</v>
      </c>
      <c r="D6" s="48">
        <v>373</v>
      </c>
      <c r="E6" s="48">
        <v>255</v>
      </c>
      <c r="F6" s="48">
        <v>118</v>
      </c>
      <c r="G6" s="74">
        <v>3526126.25</v>
      </c>
      <c r="H6" s="74">
        <v>2426236.25</v>
      </c>
      <c r="I6" s="74">
        <v>1099890</v>
      </c>
      <c r="J6" s="48">
        <v>364</v>
      </c>
      <c r="K6" s="49">
        <v>3412688</v>
      </c>
      <c r="L6" s="49">
        <v>9376</v>
      </c>
      <c r="M6" s="50">
        <v>0.629</v>
      </c>
      <c r="N6" s="50">
        <v>0.25</v>
      </c>
      <c r="O6" s="79"/>
    </row>
    <row r="7" spans="1:15" x14ac:dyDescent="0.45">
      <c r="B7" s="47" t="s">
        <v>4</v>
      </c>
      <c r="C7" s="47" t="s">
        <v>5</v>
      </c>
      <c r="D7" s="48">
        <v>392</v>
      </c>
      <c r="E7" s="48">
        <v>259</v>
      </c>
      <c r="F7" s="48">
        <v>133</v>
      </c>
      <c r="G7" s="74">
        <v>3818347</v>
      </c>
      <c r="H7" s="74">
        <v>2515643</v>
      </c>
      <c r="I7" s="74">
        <v>1302704</v>
      </c>
      <c r="J7" s="48">
        <v>388</v>
      </c>
      <c r="K7" s="49">
        <v>3746405</v>
      </c>
      <c r="L7" s="49">
        <v>9656</v>
      </c>
      <c r="M7" s="50">
        <v>0.93</v>
      </c>
      <c r="N7" s="50">
        <v>2.8000000000000001E-2</v>
      </c>
      <c r="O7" s="79"/>
    </row>
    <row r="8" spans="1:15" x14ac:dyDescent="0.45">
      <c r="B8" s="47" t="s">
        <v>6</v>
      </c>
      <c r="C8" s="47" t="s">
        <v>7</v>
      </c>
      <c r="D8" s="48">
        <v>4845</v>
      </c>
      <c r="E8" s="48">
        <v>3798</v>
      </c>
      <c r="F8" s="48">
        <v>1047</v>
      </c>
      <c r="G8" s="74">
        <v>36075218</v>
      </c>
      <c r="H8" s="74">
        <v>27869139</v>
      </c>
      <c r="I8" s="74">
        <v>8206079</v>
      </c>
      <c r="J8" s="48">
        <v>4368</v>
      </c>
      <c r="K8" s="49">
        <v>33100669</v>
      </c>
      <c r="L8" s="49">
        <v>7578</v>
      </c>
      <c r="M8" s="50">
        <v>0.83799999999999997</v>
      </c>
      <c r="N8" s="50">
        <v>6.5000000000000002E-2</v>
      </c>
      <c r="O8" s="79"/>
    </row>
    <row r="9" spans="1:15" x14ac:dyDescent="0.45">
      <c r="B9" s="47" t="s">
        <v>8</v>
      </c>
      <c r="C9" s="47" t="s">
        <v>9</v>
      </c>
      <c r="D9" s="48">
        <v>5362</v>
      </c>
      <c r="E9" s="48">
        <v>4064</v>
      </c>
      <c r="F9" s="48">
        <v>1298</v>
      </c>
      <c r="G9" s="74">
        <v>41846827</v>
      </c>
      <c r="H9" s="74">
        <v>31193488</v>
      </c>
      <c r="I9" s="74">
        <v>10653339</v>
      </c>
      <c r="J9" s="48">
        <v>5143</v>
      </c>
      <c r="K9" s="49">
        <v>38493945</v>
      </c>
      <c r="L9" s="49">
        <v>7485</v>
      </c>
      <c r="M9" s="50">
        <v>0.97499999999999998</v>
      </c>
      <c r="N9" s="50">
        <v>0.01</v>
      </c>
      <c r="O9" s="79"/>
    </row>
    <row r="10" spans="1:15"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c r="O10" s="79"/>
    </row>
    <row r="11" spans="1:15"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c r="O11" s="79"/>
    </row>
    <row r="12" spans="1:15" x14ac:dyDescent="0.45">
      <c r="B12" s="47" t="s">
        <v>12</v>
      </c>
      <c r="C12" s="47" t="s">
        <v>13</v>
      </c>
      <c r="D12" s="48">
        <v>3876</v>
      </c>
      <c r="E12" s="48">
        <v>2490</v>
      </c>
      <c r="F12" s="48">
        <v>1386</v>
      </c>
      <c r="G12" s="74">
        <v>36624194.250000007</v>
      </c>
      <c r="H12" s="74">
        <v>23487608.080000009</v>
      </c>
      <c r="I12" s="74">
        <v>13136586.169999998</v>
      </c>
      <c r="J12" s="48">
        <v>3825</v>
      </c>
      <c r="K12" s="49">
        <v>36148951</v>
      </c>
      <c r="L12" s="49">
        <v>9451</v>
      </c>
      <c r="M12" s="50">
        <v>0.93400000000000005</v>
      </c>
      <c r="N12" s="50">
        <v>0.02</v>
      </c>
      <c r="O12" s="79"/>
    </row>
    <row r="13" spans="1:15" x14ac:dyDescent="0.45">
      <c r="B13" s="47" t="s">
        <v>14</v>
      </c>
      <c r="C13" s="47" t="s">
        <v>7</v>
      </c>
      <c r="D13" s="48">
        <v>10768</v>
      </c>
      <c r="E13" s="48">
        <v>7682</v>
      </c>
      <c r="F13" s="48">
        <v>3086</v>
      </c>
      <c r="G13" s="74">
        <v>88416191.230000019</v>
      </c>
      <c r="H13" s="74">
        <v>61533122.040000021</v>
      </c>
      <c r="I13" s="74">
        <v>26883069.189999998</v>
      </c>
      <c r="J13" s="48">
        <v>10505</v>
      </c>
      <c r="K13" s="49">
        <v>86667496</v>
      </c>
      <c r="L13" s="49">
        <v>8250</v>
      </c>
      <c r="M13" s="50">
        <v>0.95599999999999996</v>
      </c>
      <c r="N13" s="50">
        <v>2.5000000000000001E-2</v>
      </c>
      <c r="O13" s="79"/>
    </row>
    <row r="14" spans="1:15" x14ac:dyDescent="0.45">
      <c r="B14" s="47" t="s">
        <v>15</v>
      </c>
      <c r="C14" s="47" t="s">
        <v>16</v>
      </c>
      <c r="D14" s="48">
        <v>76</v>
      </c>
      <c r="E14" s="48">
        <v>53</v>
      </c>
      <c r="F14" s="48">
        <v>23</v>
      </c>
      <c r="G14" s="74">
        <v>683774</v>
      </c>
      <c r="H14" s="74">
        <v>462774</v>
      </c>
      <c r="I14" s="74">
        <v>221000</v>
      </c>
      <c r="J14" s="48">
        <v>75</v>
      </c>
      <c r="K14" s="49">
        <v>680074</v>
      </c>
      <c r="L14" s="49">
        <v>9068</v>
      </c>
      <c r="M14" s="50">
        <v>1</v>
      </c>
      <c r="N14" s="50">
        <v>0</v>
      </c>
      <c r="O14" s="79"/>
    </row>
    <row r="15" spans="1:15" x14ac:dyDescent="0.45">
      <c r="B15" s="47" t="s">
        <v>17</v>
      </c>
      <c r="C15" s="47" t="s">
        <v>3</v>
      </c>
      <c r="D15" s="48">
        <v>21897</v>
      </c>
      <c r="E15" s="48">
        <v>15240</v>
      </c>
      <c r="F15" s="48">
        <v>6657</v>
      </c>
      <c r="G15" s="74">
        <v>185798054.68000001</v>
      </c>
      <c r="H15" s="74">
        <v>125656220.39000002</v>
      </c>
      <c r="I15" s="74">
        <v>60141834.289999999</v>
      </c>
      <c r="J15" s="48">
        <v>20991</v>
      </c>
      <c r="K15" s="49">
        <v>179134539</v>
      </c>
      <c r="L15" s="49">
        <v>8534</v>
      </c>
      <c r="M15" s="50">
        <v>0.71599999999999997</v>
      </c>
      <c r="N15" s="50">
        <v>0.189</v>
      </c>
      <c r="O15" s="79"/>
    </row>
    <row r="16" spans="1:15" x14ac:dyDescent="0.45">
      <c r="B16" s="47" t="s">
        <v>18</v>
      </c>
      <c r="C16" s="47" t="s">
        <v>19</v>
      </c>
      <c r="D16" s="48">
        <v>4654</v>
      </c>
      <c r="E16" s="48">
        <v>3003</v>
      </c>
      <c r="F16" s="48">
        <v>1651</v>
      </c>
      <c r="G16" s="74">
        <v>44984460</v>
      </c>
      <c r="H16" s="74">
        <v>28919140</v>
      </c>
      <c r="I16" s="74">
        <v>16065320</v>
      </c>
      <c r="J16" s="48">
        <v>4606</v>
      </c>
      <c r="K16" s="49">
        <v>44519351</v>
      </c>
      <c r="L16" s="49">
        <v>9666</v>
      </c>
      <c r="M16" s="50">
        <v>0.95499999999999996</v>
      </c>
      <c r="N16" s="50">
        <v>3.9E-2</v>
      </c>
      <c r="O16" s="79"/>
    </row>
    <row r="17" spans="2:15" x14ac:dyDescent="0.45">
      <c r="B17" s="47" t="s">
        <v>20</v>
      </c>
      <c r="C17" s="47" t="s">
        <v>21</v>
      </c>
      <c r="D17" s="48">
        <v>5724</v>
      </c>
      <c r="E17" s="48">
        <v>4380</v>
      </c>
      <c r="F17" s="48">
        <v>1344</v>
      </c>
      <c r="G17" s="74">
        <v>46744775.189999998</v>
      </c>
      <c r="H17" s="74">
        <v>34985172.189999998</v>
      </c>
      <c r="I17" s="74">
        <v>11759603</v>
      </c>
      <c r="J17" s="48">
        <v>5667</v>
      </c>
      <c r="K17" s="49">
        <v>46283670</v>
      </c>
      <c r="L17" s="49">
        <v>8167</v>
      </c>
      <c r="M17" s="50">
        <v>0.77400000000000002</v>
      </c>
      <c r="N17" s="50">
        <v>0.09</v>
      </c>
      <c r="O17" s="79"/>
    </row>
    <row r="18" spans="2:15" x14ac:dyDescent="0.45">
      <c r="B18" s="47" t="s">
        <v>22</v>
      </c>
      <c r="C18" s="47" t="s">
        <v>23</v>
      </c>
      <c r="D18" s="48">
        <v>1445</v>
      </c>
      <c r="E18" s="48">
        <v>1106</v>
      </c>
      <c r="F18" s="48">
        <v>339</v>
      </c>
      <c r="G18" s="74">
        <v>10445842</v>
      </c>
      <c r="H18" s="74">
        <v>7808000</v>
      </c>
      <c r="I18" s="74">
        <v>2637842</v>
      </c>
      <c r="J18" s="48">
        <v>1399</v>
      </c>
      <c r="K18" s="49">
        <v>10036488</v>
      </c>
      <c r="L18" s="49">
        <v>7174</v>
      </c>
      <c r="M18" s="50">
        <v>0.97899999999999998</v>
      </c>
      <c r="N18" s="50">
        <v>1.6E-2</v>
      </c>
      <c r="O18" s="79"/>
    </row>
    <row r="19" spans="2:15" x14ac:dyDescent="0.45">
      <c r="B19" s="47" t="s">
        <v>24</v>
      </c>
      <c r="C19" s="47" t="s">
        <v>25</v>
      </c>
      <c r="D19" s="48">
        <v>2220</v>
      </c>
      <c r="E19" s="48">
        <v>1900</v>
      </c>
      <c r="F19" s="48">
        <v>320</v>
      </c>
      <c r="G19" s="74">
        <v>13875827.890000001</v>
      </c>
      <c r="H19" s="74">
        <v>11589244.720000001</v>
      </c>
      <c r="I19" s="74">
        <v>2286583.17</v>
      </c>
      <c r="J19" s="48">
        <v>2061</v>
      </c>
      <c r="K19" s="49">
        <v>13001818</v>
      </c>
      <c r="L19" s="49">
        <v>6308</v>
      </c>
      <c r="M19" s="50">
        <v>0.89700000000000002</v>
      </c>
      <c r="N19" s="50">
        <v>3.9E-2</v>
      </c>
      <c r="O19" s="79"/>
    </row>
    <row r="20" spans="2:15" x14ac:dyDescent="0.45">
      <c r="B20" s="47" t="s">
        <v>26</v>
      </c>
      <c r="C20" s="47" t="s">
        <v>27</v>
      </c>
      <c r="D20" s="48">
        <v>10312</v>
      </c>
      <c r="E20" s="48">
        <v>7346</v>
      </c>
      <c r="F20" s="48">
        <v>2966</v>
      </c>
      <c r="G20" s="74">
        <v>80123203</v>
      </c>
      <c r="H20" s="74">
        <v>54956783</v>
      </c>
      <c r="I20" s="74">
        <v>25166420</v>
      </c>
      <c r="J20" s="48">
        <v>10022</v>
      </c>
      <c r="K20" s="49">
        <v>77757698</v>
      </c>
      <c r="L20" s="49">
        <v>7759</v>
      </c>
      <c r="M20" s="50">
        <v>0.89700000000000002</v>
      </c>
      <c r="N20" s="50">
        <v>5.3999999999999999E-2</v>
      </c>
      <c r="O20" s="79"/>
    </row>
    <row r="21" spans="2:15" x14ac:dyDescent="0.45">
      <c r="B21" s="47" t="s">
        <v>28</v>
      </c>
      <c r="C21" s="47" t="s">
        <v>29</v>
      </c>
      <c r="D21" s="48">
        <v>32020</v>
      </c>
      <c r="E21" s="48">
        <v>22651</v>
      </c>
      <c r="F21" s="48">
        <v>9369</v>
      </c>
      <c r="G21" s="74">
        <v>237472308</v>
      </c>
      <c r="H21" s="74">
        <v>163570537</v>
      </c>
      <c r="I21" s="74">
        <v>73901771</v>
      </c>
      <c r="J21" s="48">
        <v>31246</v>
      </c>
      <c r="K21" s="49">
        <v>231796507</v>
      </c>
      <c r="L21" s="49">
        <v>7418</v>
      </c>
      <c r="M21" s="50">
        <v>0.98599999999999999</v>
      </c>
      <c r="N21" s="50">
        <v>8.0000000000000002E-3</v>
      </c>
      <c r="O21" s="79"/>
    </row>
    <row r="22" spans="2:15" x14ac:dyDescent="0.45">
      <c r="B22" s="47" t="s">
        <v>30</v>
      </c>
      <c r="C22" s="47" t="s">
        <v>31</v>
      </c>
      <c r="D22" s="48">
        <v>645678</v>
      </c>
      <c r="E22" s="48">
        <v>458318</v>
      </c>
      <c r="F22" s="48">
        <v>187360</v>
      </c>
      <c r="G22" s="74">
        <v>4944689472</v>
      </c>
      <c r="H22" s="74">
        <v>3401769984</v>
      </c>
      <c r="I22" s="74">
        <v>1542919488</v>
      </c>
      <c r="J22" s="48">
        <v>634154</v>
      </c>
      <c r="K22" s="49">
        <v>4846084276</v>
      </c>
      <c r="L22" s="49">
        <v>7642</v>
      </c>
      <c r="M22" s="50">
        <v>0.97399999999999998</v>
      </c>
      <c r="N22" s="50">
        <v>1.2999999999999999E-2</v>
      </c>
      <c r="O22" s="79"/>
    </row>
    <row r="23" spans="2:15" x14ac:dyDescent="0.45">
      <c r="B23" s="47" t="s">
        <v>32</v>
      </c>
      <c r="C23" s="47" t="s">
        <v>33</v>
      </c>
      <c r="D23" s="48">
        <v>65237</v>
      </c>
      <c r="E23" s="48">
        <v>58593</v>
      </c>
      <c r="F23" s="48">
        <v>6644</v>
      </c>
      <c r="G23" s="74">
        <v>152999110</v>
      </c>
      <c r="H23" s="74">
        <v>142562044</v>
      </c>
      <c r="I23" s="74">
        <v>10437066</v>
      </c>
      <c r="J23" s="48">
        <v>62919</v>
      </c>
      <c r="K23" s="49">
        <v>135076765</v>
      </c>
      <c r="L23" s="49">
        <v>2147</v>
      </c>
      <c r="M23" s="50">
        <v>0.97899999999999998</v>
      </c>
      <c r="N23" s="50">
        <v>1.2E-2</v>
      </c>
      <c r="O23" s="79"/>
    </row>
    <row r="24" spans="2:15" x14ac:dyDescent="0.45">
      <c r="B24" s="47" t="s">
        <v>375</v>
      </c>
      <c r="C24" s="47" t="s">
        <v>376</v>
      </c>
      <c r="D24" s="48">
        <v>89785</v>
      </c>
      <c r="E24" s="48">
        <v>58359</v>
      </c>
      <c r="F24" s="48">
        <v>31426</v>
      </c>
      <c r="G24" s="74">
        <v>777543282.90999985</v>
      </c>
      <c r="H24" s="74">
        <v>495728009.19999981</v>
      </c>
      <c r="I24" s="74">
        <v>281815273.71000004</v>
      </c>
      <c r="J24" s="48">
        <v>86011</v>
      </c>
      <c r="K24" s="49">
        <v>742534762</v>
      </c>
      <c r="L24" s="49">
        <v>8633</v>
      </c>
      <c r="M24" s="50">
        <v>0.97499999999999998</v>
      </c>
      <c r="N24" s="50">
        <v>1.0999999999999999E-2</v>
      </c>
      <c r="O24" s="79"/>
    </row>
    <row r="25" spans="2:15" x14ac:dyDescent="0.45">
      <c r="B25" s="47" t="s">
        <v>34</v>
      </c>
      <c r="C25" s="47" t="s">
        <v>35</v>
      </c>
      <c r="D25" s="48">
        <v>1324</v>
      </c>
      <c r="E25" s="48">
        <v>882</v>
      </c>
      <c r="F25" s="48">
        <v>442</v>
      </c>
      <c r="G25" s="74">
        <v>12540649.83</v>
      </c>
      <c r="H25" s="74">
        <v>8336994.6500000004</v>
      </c>
      <c r="I25" s="74">
        <v>4203655.18</v>
      </c>
      <c r="J25" s="48">
        <v>1298</v>
      </c>
      <c r="K25" s="49">
        <v>12262797</v>
      </c>
      <c r="L25" s="49">
        <v>9447</v>
      </c>
      <c r="M25" s="50">
        <v>0.58199999999999996</v>
      </c>
      <c r="N25" s="50">
        <v>0.25700000000000001</v>
      </c>
      <c r="O25" s="79"/>
    </row>
    <row r="26" spans="2:15" x14ac:dyDescent="0.45">
      <c r="B26" s="47" t="s">
        <v>36</v>
      </c>
      <c r="C26" s="47" t="s">
        <v>37</v>
      </c>
      <c r="D26" s="48">
        <v>579</v>
      </c>
      <c r="E26" s="48">
        <v>372</v>
      </c>
      <c r="F26" s="48">
        <v>207</v>
      </c>
      <c r="G26" s="74">
        <v>5477102</v>
      </c>
      <c r="H26" s="74">
        <v>3479280</v>
      </c>
      <c r="I26" s="74">
        <v>1997822</v>
      </c>
      <c r="J26" s="48">
        <v>572</v>
      </c>
      <c r="K26" s="49">
        <v>5415494</v>
      </c>
      <c r="L26" s="49">
        <v>9468</v>
      </c>
      <c r="M26" s="50">
        <v>0.98399999999999999</v>
      </c>
      <c r="N26" s="50">
        <v>1.4E-2</v>
      </c>
      <c r="O26" s="79"/>
    </row>
    <row r="27" spans="2:15"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c r="O27" s="79"/>
    </row>
    <row r="28" spans="2:15" x14ac:dyDescent="0.45">
      <c r="B28" s="47" t="s">
        <v>40</v>
      </c>
      <c r="C28" s="47" t="s">
        <v>41</v>
      </c>
      <c r="D28" s="48">
        <v>494</v>
      </c>
      <c r="E28" s="48">
        <v>318</v>
      </c>
      <c r="F28" s="48">
        <v>176</v>
      </c>
      <c r="G28" s="74">
        <v>4680065.0500000007</v>
      </c>
      <c r="H28" s="74">
        <v>3002039.8600000008</v>
      </c>
      <c r="I28" s="74">
        <v>1678025.19</v>
      </c>
      <c r="J28" s="48">
        <v>485</v>
      </c>
      <c r="K28" s="49">
        <v>4568354</v>
      </c>
      <c r="L28" s="49">
        <v>9419</v>
      </c>
      <c r="M28" s="50">
        <v>0.90100000000000002</v>
      </c>
      <c r="N28" s="50">
        <v>4.4999999999999998E-2</v>
      </c>
      <c r="O28" s="79"/>
    </row>
    <row r="29" spans="2:15" x14ac:dyDescent="0.45">
      <c r="B29" s="47" t="s">
        <v>42</v>
      </c>
      <c r="C29" s="47" t="s">
        <v>43</v>
      </c>
      <c r="D29" s="48">
        <v>33496</v>
      </c>
      <c r="E29" s="48">
        <v>21797</v>
      </c>
      <c r="F29" s="48">
        <v>11699</v>
      </c>
      <c r="G29" s="74">
        <v>291586706.67000002</v>
      </c>
      <c r="H29" s="74">
        <v>187516740.86000001</v>
      </c>
      <c r="I29" s="74">
        <v>104069965.81</v>
      </c>
      <c r="J29" s="48">
        <v>33110</v>
      </c>
      <c r="K29" s="49">
        <v>288309153</v>
      </c>
      <c r="L29" s="49">
        <v>8708</v>
      </c>
      <c r="M29" s="50">
        <v>0.98099999999999998</v>
      </c>
      <c r="N29" s="50">
        <v>1.4E-2</v>
      </c>
      <c r="O29" s="79"/>
    </row>
    <row r="30" spans="2:15" x14ac:dyDescent="0.45">
      <c r="B30" s="47" t="s">
        <v>44</v>
      </c>
      <c r="C30" s="47" t="s">
        <v>45</v>
      </c>
      <c r="D30" s="48">
        <v>49858</v>
      </c>
      <c r="E30" s="48">
        <v>35306</v>
      </c>
      <c r="F30" s="48">
        <v>14552</v>
      </c>
      <c r="G30" s="74">
        <v>390494630.06999993</v>
      </c>
      <c r="H30" s="74">
        <v>264342392.45999992</v>
      </c>
      <c r="I30" s="74">
        <v>126152237.61000001</v>
      </c>
      <c r="J30" s="48">
        <v>47834</v>
      </c>
      <c r="K30" s="49">
        <v>375614066</v>
      </c>
      <c r="L30" s="49">
        <v>7852</v>
      </c>
      <c r="M30" s="50">
        <v>0.9</v>
      </c>
      <c r="N30" s="50">
        <v>4.1000000000000002E-2</v>
      </c>
      <c r="O30" s="79"/>
    </row>
    <row r="31" spans="2:15" x14ac:dyDescent="0.45">
      <c r="B31" s="47" t="s">
        <v>48</v>
      </c>
      <c r="C31" s="47" t="s">
        <v>49</v>
      </c>
      <c r="D31" s="48">
        <v>2815</v>
      </c>
      <c r="E31" s="48">
        <v>1990</v>
      </c>
      <c r="F31" s="48">
        <v>825</v>
      </c>
      <c r="G31" s="74">
        <v>22136877</v>
      </c>
      <c r="H31" s="74">
        <v>15273381</v>
      </c>
      <c r="I31" s="74">
        <v>6863496</v>
      </c>
      <c r="J31" s="48">
        <v>2771</v>
      </c>
      <c r="K31" s="49">
        <v>21761664</v>
      </c>
      <c r="L31" s="49">
        <v>7853</v>
      </c>
      <c r="M31" s="50">
        <v>0.98299999999999998</v>
      </c>
      <c r="N31" s="50">
        <v>0.01</v>
      </c>
      <c r="O31" s="79"/>
    </row>
    <row r="32" spans="2:15" x14ac:dyDescent="0.45">
      <c r="B32" s="47" t="s">
        <v>52</v>
      </c>
      <c r="C32" s="47" t="s">
        <v>53</v>
      </c>
      <c r="D32" s="48">
        <v>1200</v>
      </c>
      <c r="E32" s="48">
        <v>806</v>
      </c>
      <c r="F32" s="48">
        <v>394</v>
      </c>
      <c r="G32" s="74">
        <v>11078116</v>
      </c>
      <c r="H32" s="74">
        <v>7434350</v>
      </c>
      <c r="I32" s="74">
        <v>3643766</v>
      </c>
      <c r="J32" s="48">
        <v>1122</v>
      </c>
      <c r="K32" s="49">
        <v>10405133</v>
      </c>
      <c r="L32" s="49">
        <v>9274</v>
      </c>
      <c r="M32" s="50">
        <v>0.873</v>
      </c>
      <c r="N32" s="50">
        <v>5.7000000000000002E-2</v>
      </c>
      <c r="O32" s="79"/>
    </row>
    <row r="33" spans="2:15" x14ac:dyDescent="0.45">
      <c r="B33" s="47" t="s">
        <v>54</v>
      </c>
      <c r="C33" s="47" t="s">
        <v>55</v>
      </c>
      <c r="D33" s="48">
        <v>20131</v>
      </c>
      <c r="E33" s="48">
        <v>13896</v>
      </c>
      <c r="F33" s="48">
        <v>6235</v>
      </c>
      <c r="G33" s="74">
        <v>154281669</v>
      </c>
      <c r="H33" s="74">
        <v>104325924</v>
      </c>
      <c r="I33" s="74">
        <v>49955745</v>
      </c>
      <c r="J33" s="48">
        <v>19778</v>
      </c>
      <c r="K33" s="49">
        <v>151662967</v>
      </c>
      <c r="L33" s="49">
        <v>7668</v>
      </c>
      <c r="M33" s="50">
        <v>0.98299999999999998</v>
      </c>
      <c r="N33" s="50">
        <v>8.9999999999999993E-3</v>
      </c>
      <c r="O33" s="79"/>
    </row>
    <row r="34" spans="2:15" x14ac:dyDescent="0.45">
      <c r="B34" s="47" t="s">
        <v>56</v>
      </c>
      <c r="C34" s="47" t="s">
        <v>57</v>
      </c>
      <c r="D34" s="48">
        <v>107168</v>
      </c>
      <c r="E34" s="48">
        <v>74578</v>
      </c>
      <c r="F34" s="48">
        <v>32590</v>
      </c>
      <c r="G34" s="74">
        <v>850213326</v>
      </c>
      <c r="H34" s="74">
        <v>576013286</v>
      </c>
      <c r="I34" s="74">
        <v>274200040</v>
      </c>
      <c r="J34" s="48">
        <v>104826</v>
      </c>
      <c r="K34" s="49">
        <v>836979216</v>
      </c>
      <c r="L34" s="49">
        <v>7984</v>
      </c>
      <c r="M34" s="50">
        <v>0.98199999999999998</v>
      </c>
      <c r="N34" s="50">
        <v>1.2999999999999999E-2</v>
      </c>
      <c r="O34" s="79"/>
    </row>
    <row r="35" spans="2:15" x14ac:dyDescent="0.45">
      <c r="B35" s="47" t="s">
        <v>58</v>
      </c>
      <c r="C35" s="47" t="s">
        <v>57</v>
      </c>
      <c r="D35" s="48">
        <v>2919</v>
      </c>
      <c r="E35" s="48">
        <v>1884</v>
      </c>
      <c r="F35" s="48">
        <v>1035</v>
      </c>
      <c r="G35" s="74">
        <v>27596436</v>
      </c>
      <c r="H35" s="74">
        <v>17878742</v>
      </c>
      <c r="I35" s="74">
        <v>9717694</v>
      </c>
      <c r="J35" s="48">
        <v>2896</v>
      </c>
      <c r="K35" s="49">
        <v>27304555</v>
      </c>
      <c r="L35" s="49">
        <v>9428</v>
      </c>
      <c r="M35" s="50">
        <v>0.99199999999999999</v>
      </c>
      <c r="N35" s="50">
        <v>3.0000000000000001E-3</v>
      </c>
      <c r="O35" s="79"/>
    </row>
    <row r="36" spans="2:15" x14ac:dyDescent="0.45">
      <c r="B36" s="47" t="s">
        <v>59</v>
      </c>
      <c r="C36" s="47" t="s">
        <v>7</v>
      </c>
      <c r="D36" s="48">
        <v>4679</v>
      </c>
      <c r="E36" s="48">
        <v>3292</v>
      </c>
      <c r="F36" s="48">
        <v>1387</v>
      </c>
      <c r="G36" s="74">
        <v>41944441</v>
      </c>
      <c r="H36" s="74">
        <v>29533372</v>
      </c>
      <c r="I36" s="74">
        <v>12411069</v>
      </c>
      <c r="J36" s="48">
        <v>4574</v>
      </c>
      <c r="K36" s="49">
        <v>40844837</v>
      </c>
      <c r="L36" s="49">
        <v>8930</v>
      </c>
      <c r="M36" s="50">
        <v>0.92800000000000005</v>
      </c>
      <c r="N36" s="50">
        <v>3.1E-2</v>
      </c>
      <c r="O36" s="79"/>
    </row>
    <row r="37" spans="2:15" x14ac:dyDescent="0.45">
      <c r="B37" s="47" t="s">
        <v>63</v>
      </c>
      <c r="C37" s="47" t="s">
        <v>64</v>
      </c>
      <c r="D37" s="48">
        <v>12055</v>
      </c>
      <c r="E37" s="48">
        <v>7912</v>
      </c>
      <c r="F37" s="48">
        <v>4143</v>
      </c>
      <c r="G37" s="74">
        <v>108390478</v>
      </c>
      <c r="H37" s="74">
        <v>71107741</v>
      </c>
      <c r="I37" s="74">
        <v>37282737</v>
      </c>
      <c r="J37" s="48">
        <v>11919</v>
      </c>
      <c r="K37" s="49">
        <v>107401349</v>
      </c>
      <c r="L37" s="49">
        <v>9011</v>
      </c>
      <c r="M37" s="50">
        <v>0.99</v>
      </c>
      <c r="N37" s="50">
        <v>6.0000000000000001E-3</v>
      </c>
      <c r="O37" s="79"/>
    </row>
    <row r="38" spans="2:15" x14ac:dyDescent="0.45">
      <c r="B38" s="47" t="s">
        <v>65</v>
      </c>
      <c r="C38" s="47" t="s">
        <v>57</v>
      </c>
      <c r="D38" s="48">
        <v>88723</v>
      </c>
      <c r="E38" s="48">
        <v>67666</v>
      </c>
      <c r="F38" s="48">
        <v>21057</v>
      </c>
      <c r="G38" s="74">
        <v>610651904</v>
      </c>
      <c r="H38" s="74">
        <v>461452256</v>
      </c>
      <c r="I38" s="74">
        <v>149199648</v>
      </c>
      <c r="J38" s="48">
        <v>87630</v>
      </c>
      <c r="K38" s="49">
        <v>604758479</v>
      </c>
      <c r="L38" s="49">
        <v>6901</v>
      </c>
      <c r="M38" s="50">
        <v>0.99199999999999999</v>
      </c>
      <c r="N38" s="50">
        <v>3.0000000000000001E-3</v>
      </c>
      <c r="O38" s="79"/>
    </row>
    <row r="39" spans="2:15" x14ac:dyDescent="0.45">
      <c r="B39" s="47" t="s">
        <v>334</v>
      </c>
      <c r="C39" s="47" t="s">
        <v>66</v>
      </c>
      <c r="D39" s="48">
        <v>275343</v>
      </c>
      <c r="E39" s="48">
        <v>186264</v>
      </c>
      <c r="F39" s="48">
        <v>89079</v>
      </c>
      <c r="G39" s="74">
        <v>2298585598</v>
      </c>
      <c r="H39" s="74">
        <v>1527869569</v>
      </c>
      <c r="I39" s="74">
        <v>770716029</v>
      </c>
      <c r="J39" s="48">
        <v>271760</v>
      </c>
      <c r="K39" s="49">
        <v>2265646044</v>
      </c>
      <c r="L39" s="49">
        <v>8337</v>
      </c>
      <c r="M39" s="50">
        <v>0.97699999999999998</v>
      </c>
      <c r="N39" s="50">
        <v>1.4E-2</v>
      </c>
      <c r="O39" s="79"/>
    </row>
    <row r="40" spans="2:15" x14ac:dyDescent="0.45">
      <c r="B40" s="47" t="s">
        <v>67</v>
      </c>
      <c r="C40" s="47" t="s">
        <v>7</v>
      </c>
      <c r="D40" s="48">
        <v>3946</v>
      </c>
      <c r="E40" s="48">
        <v>2836</v>
      </c>
      <c r="F40" s="48">
        <v>1110</v>
      </c>
      <c r="G40" s="74">
        <v>30888132</v>
      </c>
      <c r="H40" s="74">
        <v>21395518</v>
      </c>
      <c r="I40" s="74">
        <v>9492614</v>
      </c>
      <c r="J40" s="48">
        <v>3826</v>
      </c>
      <c r="K40" s="49">
        <v>29827346</v>
      </c>
      <c r="L40" s="49">
        <v>7796</v>
      </c>
      <c r="M40" s="50">
        <v>0.92100000000000004</v>
      </c>
      <c r="N40" s="50">
        <v>2.8000000000000001E-2</v>
      </c>
      <c r="O40" s="79"/>
    </row>
    <row r="41" spans="2:15" x14ac:dyDescent="0.45">
      <c r="B41" s="47" t="s">
        <v>68</v>
      </c>
      <c r="C41" s="47" t="s">
        <v>23</v>
      </c>
      <c r="D41" s="48">
        <v>59</v>
      </c>
      <c r="E41" s="48">
        <v>41</v>
      </c>
      <c r="F41" s="48">
        <v>18</v>
      </c>
      <c r="G41" s="74">
        <v>562000</v>
      </c>
      <c r="H41" s="74">
        <v>391000</v>
      </c>
      <c r="I41" s="74">
        <v>171000</v>
      </c>
      <c r="J41" s="48">
        <v>50</v>
      </c>
      <c r="K41" s="49">
        <v>482000</v>
      </c>
      <c r="L41" s="49">
        <v>9640</v>
      </c>
      <c r="M41" s="50">
        <v>1</v>
      </c>
      <c r="N41" s="50">
        <v>0</v>
      </c>
      <c r="O41" s="79"/>
    </row>
    <row r="42" spans="2:15" x14ac:dyDescent="0.45">
      <c r="B42" s="47" t="s">
        <v>69</v>
      </c>
      <c r="C42" s="47" t="s">
        <v>7</v>
      </c>
      <c r="D42" s="48">
        <v>188</v>
      </c>
      <c r="E42" s="48">
        <v>127</v>
      </c>
      <c r="F42" s="48">
        <v>61</v>
      </c>
      <c r="G42" s="74">
        <v>1544457</v>
      </c>
      <c r="H42" s="74">
        <v>1004692</v>
      </c>
      <c r="I42" s="74">
        <v>539765</v>
      </c>
      <c r="J42" s="48">
        <v>183</v>
      </c>
      <c r="K42" s="49">
        <v>1529460</v>
      </c>
      <c r="L42" s="49">
        <v>8358</v>
      </c>
      <c r="M42" s="50">
        <v>0.95099999999999996</v>
      </c>
      <c r="N42" s="50">
        <v>3.3000000000000002E-2</v>
      </c>
      <c r="O42" s="79"/>
    </row>
    <row r="43" spans="2:15" x14ac:dyDescent="0.45">
      <c r="B43" s="47" t="s">
        <v>74</v>
      </c>
      <c r="C43" s="47" t="s">
        <v>61</v>
      </c>
      <c r="D43" s="48">
        <v>2708</v>
      </c>
      <c r="E43" s="48">
        <v>2403</v>
      </c>
      <c r="F43" s="48">
        <v>305</v>
      </c>
      <c r="G43" s="74">
        <v>17557333</v>
      </c>
      <c r="H43" s="74">
        <v>15186744</v>
      </c>
      <c r="I43" s="74">
        <v>2370589</v>
      </c>
      <c r="J43" s="48">
        <v>2579</v>
      </c>
      <c r="K43" s="49">
        <v>17077409</v>
      </c>
      <c r="L43" s="49">
        <v>6622</v>
      </c>
      <c r="M43" s="50">
        <v>0.995</v>
      </c>
      <c r="N43" s="50">
        <v>5.0000000000000001E-3</v>
      </c>
      <c r="O43" s="79"/>
    </row>
    <row r="44" spans="2:15" x14ac:dyDescent="0.45">
      <c r="B44" s="47" t="s">
        <v>266</v>
      </c>
      <c r="C44" s="47" t="s">
        <v>278</v>
      </c>
      <c r="D44" s="48">
        <v>2085</v>
      </c>
      <c r="E44" s="48">
        <v>1500</v>
      </c>
      <c r="F44" s="48">
        <v>585</v>
      </c>
      <c r="G44" s="74">
        <v>17841170.030000001</v>
      </c>
      <c r="H44" s="74">
        <v>12583937.240000002</v>
      </c>
      <c r="I44" s="74">
        <v>5257232.7899999991</v>
      </c>
      <c r="J44" s="48">
        <v>1960</v>
      </c>
      <c r="K44" s="49">
        <v>16754993</v>
      </c>
      <c r="L44" s="49">
        <v>8548</v>
      </c>
      <c r="M44" s="50">
        <v>0.91200000000000003</v>
      </c>
      <c r="N44" s="50">
        <v>4.4999999999999998E-2</v>
      </c>
      <c r="O44" s="79"/>
    </row>
    <row r="45" spans="2:15" x14ac:dyDescent="0.45">
      <c r="B45" s="47" t="s">
        <v>77</v>
      </c>
      <c r="C45" s="47" t="s">
        <v>35</v>
      </c>
      <c r="D45" s="48">
        <v>100</v>
      </c>
      <c r="E45" s="48">
        <v>65</v>
      </c>
      <c r="F45" s="48">
        <v>35</v>
      </c>
      <c r="G45" s="74">
        <v>986771.37</v>
      </c>
      <c r="H45" s="74">
        <v>641859.37</v>
      </c>
      <c r="I45" s="74">
        <v>344912</v>
      </c>
      <c r="J45" s="48">
        <v>98</v>
      </c>
      <c r="K45" s="49">
        <v>962827</v>
      </c>
      <c r="L45" s="49">
        <v>9825</v>
      </c>
      <c r="M45" s="50">
        <v>0.44900000000000001</v>
      </c>
      <c r="N45" s="50">
        <v>0.255</v>
      </c>
      <c r="O45" s="79"/>
    </row>
    <row r="46" spans="2:15" x14ac:dyDescent="0.45">
      <c r="B46" s="47" t="s">
        <v>78</v>
      </c>
      <c r="C46" s="47" t="s">
        <v>79</v>
      </c>
      <c r="D46" s="48">
        <v>2492</v>
      </c>
      <c r="E46" s="48">
        <v>1805</v>
      </c>
      <c r="F46" s="48">
        <v>687</v>
      </c>
      <c r="G46" s="74">
        <v>19983201.09</v>
      </c>
      <c r="H46" s="74">
        <v>13701022.370000001</v>
      </c>
      <c r="I46" s="74">
        <v>6282178.7199999997</v>
      </c>
      <c r="J46" s="48">
        <v>2429</v>
      </c>
      <c r="K46" s="49">
        <v>19482877</v>
      </c>
      <c r="L46" s="49">
        <v>8021</v>
      </c>
      <c r="M46" s="50">
        <v>0.89300000000000002</v>
      </c>
      <c r="N46" s="50">
        <v>2.5999999999999999E-2</v>
      </c>
      <c r="O46" s="79"/>
    </row>
    <row r="47" spans="2:15" x14ac:dyDescent="0.45">
      <c r="B47" s="47" t="s">
        <v>80</v>
      </c>
      <c r="C47" s="47" t="s">
        <v>79</v>
      </c>
      <c r="D47" s="48">
        <v>60</v>
      </c>
      <c r="E47" s="48">
        <v>41</v>
      </c>
      <c r="F47" s="48">
        <v>19</v>
      </c>
      <c r="G47" s="74">
        <v>592767</v>
      </c>
      <c r="H47" s="74">
        <v>402767</v>
      </c>
      <c r="I47" s="74">
        <v>190000</v>
      </c>
      <c r="J47" s="48">
        <v>57</v>
      </c>
      <c r="K47" s="49">
        <v>562767</v>
      </c>
      <c r="L47" s="49">
        <v>9873</v>
      </c>
      <c r="M47" s="50">
        <v>0.73699999999999999</v>
      </c>
      <c r="N47" s="50">
        <v>0.14000000000000001</v>
      </c>
      <c r="O47" s="79"/>
    </row>
    <row r="48" spans="2:15" x14ac:dyDescent="0.45">
      <c r="B48" s="47" t="s">
        <v>81</v>
      </c>
      <c r="C48" s="47" t="s">
        <v>82</v>
      </c>
      <c r="D48" s="48">
        <v>10077</v>
      </c>
      <c r="E48" s="48">
        <v>6809</v>
      </c>
      <c r="F48" s="48">
        <v>3268</v>
      </c>
      <c r="G48" s="74">
        <v>88446708</v>
      </c>
      <c r="H48" s="74">
        <v>58915101</v>
      </c>
      <c r="I48" s="74">
        <v>29531607</v>
      </c>
      <c r="J48" s="48">
        <v>9963</v>
      </c>
      <c r="K48" s="49">
        <v>87406437</v>
      </c>
      <c r="L48" s="49">
        <v>8773</v>
      </c>
      <c r="M48" s="50">
        <v>0.97799999999999998</v>
      </c>
      <c r="N48" s="50">
        <v>1.2999999999999999E-2</v>
      </c>
      <c r="O48" s="79"/>
    </row>
    <row r="49" spans="2:15" x14ac:dyDescent="0.45">
      <c r="B49" s="47" t="s">
        <v>83</v>
      </c>
      <c r="C49" s="47" t="s">
        <v>84</v>
      </c>
      <c r="D49" s="48">
        <v>11146</v>
      </c>
      <c r="E49" s="48">
        <v>7378</v>
      </c>
      <c r="F49" s="48">
        <v>3768</v>
      </c>
      <c r="G49" s="74">
        <v>100935099.08999999</v>
      </c>
      <c r="H49" s="74">
        <v>66013980.679999985</v>
      </c>
      <c r="I49" s="74">
        <v>34921118.410000004</v>
      </c>
      <c r="J49" s="48">
        <v>10922</v>
      </c>
      <c r="K49" s="49">
        <v>98345732</v>
      </c>
      <c r="L49" s="49">
        <v>9004</v>
      </c>
      <c r="M49" s="50">
        <v>0.94399999999999995</v>
      </c>
      <c r="N49" s="50">
        <v>2.1000000000000001E-2</v>
      </c>
      <c r="O49" s="79"/>
    </row>
    <row r="50" spans="2:15" x14ac:dyDescent="0.45">
      <c r="B50" s="47" t="s">
        <v>86</v>
      </c>
      <c r="C50" s="47" t="s">
        <v>87</v>
      </c>
      <c r="D50" s="48">
        <v>214</v>
      </c>
      <c r="E50" s="48">
        <v>140</v>
      </c>
      <c r="F50" s="48">
        <v>74</v>
      </c>
      <c r="G50" s="74">
        <v>2040106</v>
      </c>
      <c r="H50" s="74">
        <v>1334006</v>
      </c>
      <c r="I50" s="74">
        <v>706100</v>
      </c>
      <c r="J50" s="48">
        <v>210</v>
      </c>
      <c r="K50" s="49">
        <v>2000000</v>
      </c>
      <c r="L50" s="49">
        <v>9524</v>
      </c>
      <c r="M50" s="50">
        <v>0.91400000000000003</v>
      </c>
      <c r="N50" s="50">
        <v>5.7000000000000002E-2</v>
      </c>
      <c r="O50" s="79"/>
    </row>
    <row r="51" spans="2:15" x14ac:dyDescent="0.45">
      <c r="B51" s="47" t="s">
        <v>88</v>
      </c>
      <c r="C51" s="47" t="s">
        <v>89</v>
      </c>
      <c r="D51" s="48">
        <v>65</v>
      </c>
      <c r="E51" s="48">
        <v>46</v>
      </c>
      <c r="F51" s="48">
        <v>19</v>
      </c>
      <c r="G51" s="74">
        <v>614565.64</v>
      </c>
      <c r="H51" s="74">
        <v>432365.64</v>
      </c>
      <c r="I51" s="74">
        <v>182200</v>
      </c>
      <c r="J51" s="48">
        <v>61</v>
      </c>
      <c r="K51" s="49">
        <v>568835</v>
      </c>
      <c r="L51" s="49">
        <v>9325</v>
      </c>
      <c r="M51" s="50">
        <v>1</v>
      </c>
      <c r="N51" s="50">
        <v>0</v>
      </c>
      <c r="O51" s="79"/>
    </row>
    <row r="52" spans="2:15" x14ac:dyDescent="0.45">
      <c r="B52" s="47" t="s">
        <v>90</v>
      </c>
      <c r="C52" s="47" t="s">
        <v>91</v>
      </c>
      <c r="D52" s="48">
        <v>15343</v>
      </c>
      <c r="E52" s="48">
        <v>11889</v>
      </c>
      <c r="F52" s="48">
        <v>3454</v>
      </c>
      <c r="G52" s="74">
        <v>125633726.40000001</v>
      </c>
      <c r="H52" s="74">
        <v>96727080.849999994</v>
      </c>
      <c r="I52" s="74">
        <v>28906645.550000004</v>
      </c>
      <c r="J52" s="48">
        <v>15017</v>
      </c>
      <c r="K52" s="49">
        <v>124226264</v>
      </c>
      <c r="L52" s="49">
        <v>8272</v>
      </c>
      <c r="M52" s="50">
        <v>0.93200000000000005</v>
      </c>
      <c r="N52" s="50">
        <v>4.2999999999999997E-2</v>
      </c>
      <c r="O52" s="79"/>
    </row>
    <row r="53" spans="2:15" x14ac:dyDescent="0.45">
      <c r="B53" s="47" t="s">
        <v>92</v>
      </c>
      <c r="C53" s="47" t="s">
        <v>61</v>
      </c>
      <c r="D53" s="48">
        <v>5407</v>
      </c>
      <c r="E53" s="48">
        <v>4128</v>
      </c>
      <c r="F53" s="48">
        <v>1279</v>
      </c>
      <c r="G53" s="74">
        <v>37746569.109999999</v>
      </c>
      <c r="H53" s="74">
        <v>27806131.23</v>
      </c>
      <c r="I53" s="74">
        <v>9940437.879999999</v>
      </c>
      <c r="J53" s="48">
        <v>5138</v>
      </c>
      <c r="K53" s="49">
        <v>36458009</v>
      </c>
      <c r="L53" s="49">
        <v>7096</v>
      </c>
      <c r="M53" s="50">
        <v>0.79300000000000004</v>
      </c>
      <c r="N53" s="50">
        <v>0.17</v>
      </c>
      <c r="O53" s="79"/>
    </row>
    <row r="54" spans="2:15" x14ac:dyDescent="0.45">
      <c r="B54" s="47" t="s">
        <v>93</v>
      </c>
      <c r="C54" s="47" t="s">
        <v>94</v>
      </c>
      <c r="D54" s="48">
        <v>55</v>
      </c>
      <c r="E54" s="48">
        <v>38</v>
      </c>
      <c r="F54" s="48">
        <v>17</v>
      </c>
      <c r="G54" s="74">
        <v>516780</v>
      </c>
      <c r="H54" s="74">
        <v>341780</v>
      </c>
      <c r="I54" s="74">
        <v>175000</v>
      </c>
      <c r="J54" s="48">
        <v>54</v>
      </c>
      <c r="K54" s="49">
        <v>496780</v>
      </c>
      <c r="L54" s="49">
        <v>9200</v>
      </c>
      <c r="M54" s="50">
        <v>0.92600000000000005</v>
      </c>
      <c r="N54" s="50">
        <v>1.9E-2</v>
      </c>
      <c r="O54" s="79"/>
    </row>
    <row r="55" spans="2:15" x14ac:dyDescent="0.45">
      <c r="B55" s="47" t="s">
        <v>95</v>
      </c>
      <c r="C55" s="47" t="s">
        <v>61</v>
      </c>
      <c r="D55" s="48">
        <v>4992</v>
      </c>
      <c r="E55" s="48">
        <v>4240</v>
      </c>
      <c r="F55" s="48">
        <v>752</v>
      </c>
      <c r="G55" s="74">
        <v>20795029</v>
      </c>
      <c r="H55" s="74">
        <v>16217507</v>
      </c>
      <c r="I55" s="74">
        <v>4577522</v>
      </c>
      <c r="J55" s="48">
        <v>4606</v>
      </c>
      <c r="K55" s="49">
        <v>19696909</v>
      </c>
      <c r="L55" s="49">
        <v>4276</v>
      </c>
      <c r="M55" s="50">
        <v>0.77600000000000002</v>
      </c>
      <c r="N55" s="50">
        <v>0.14299999999999999</v>
      </c>
      <c r="O55" s="79"/>
    </row>
    <row r="56" spans="2:15" x14ac:dyDescent="0.45">
      <c r="B56" s="47" t="s">
        <v>97</v>
      </c>
      <c r="C56" s="47" t="s">
        <v>98</v>
      </c>
      <c r="D56" s="48">
        <v>18774</v>
      </c>
      <c r="E56" s="48">
        <v>13528</v>
      </c>
      <c r="F56" s="48">
        <v>5246</v>
      </c>
      <c r="G56" s="74">
        <v>134808663.87</v>
      </c>
      <c r="H56" s="74">
        <v>94950898.150000006</v>
      </c>
      <c r="I56" s="74">
        <v>39857765.720000006</v>
      </c>
      <c r="J56" s="48">
        <v>18256</v>
      </c>
      <c r="K56" s="49">
        <v>129268740</v>
      </c>
      <c r="L56" s="49">
        <v>7081</v>
      </c>
      <c r="M56" s="50">
        <v>0.93799999999999994</v>
      </c>
      <c r="N56" s="50">
        <v>3.3000000000000002E-2</v>
      </c>
      <c r="O56" s="79"/>
    </row>
    <row r="57" spans="2:15" x14ac:dyDescent="0.45">
      <c r="B57" s="47" t="s">
        <v>99</v>
      </c>
      <c r="C57" s="47" t="s">
        <v>100</v>
      </c>
      <c r="D57" s="48">
        <v>225919</v>
      </c>
      <c r="E57" s="48">
        <v>159901</v>
      </c>
      <c r="F57" s="48">
        <v>66018</v>
      </c>
      <c r="G57" s="74">
        <v>1793253481</v>
      </c>
      <c r="H57" s="74">
        <v>1254445804</v>
      </c>
      <c r="I57" s="74">
        <v>538807677</v>
      </c>
      <c r="J57" s="48">
        <v>223124</v>
      </c>
      <c r="K57" s="49">
        <v>1766581616</v>
      </c>
      <c r="L57" s="49">
        <v>7917</v>
      </c>
      <c r="M57" s="50">
        <v>0.98399999999999999</v>
      </c>
      <c r="N57" s="50">
        <v>0.01</v>
      </c>
      <c r="O57" s="79"/>
    </row>
    <row r="58" spans="2:15" x14ac:dyDescent="0.45">
      <c r="B58" s="47" t="s">
        <v>103</v>
      </c>
      <c r="C58" s="47" t="s">
        <v>104</v>
      </c>
      <c r="D58" s="48">
        <v>270</v>
      </c>
      <c r="E58" s="48">
        <v>163</v>
      </c>
      <c r="F58" s="48">
        <v>107</v>
      </c>
      <c r="G58" s="74">
        <v>2630371.12</v>
      </c>
      <c r="H58" s="74">
        <v>1571593.5300000003</v>
      </c>
      <c r="I58" s="74">
        <v>1058777.5899999999</v>
      </c>
      <c r="J58" s="48">
        <v>266</v>
      </c>
      <c r="K58" s="49">
        <v>2590371</v>
      </c>
      <c r="L58" s="49">
        <v>9738</v>
      </c>
      <c r="M58" s="50">
        <v>0.90600000000000003</v>
      </c>
      <c r="N58" s="50">
        <v>2.5999999999999999E-2</v>
      </c>
      <c r="O58" s="79"/>
    </row>
    <row r="59" spans="2:15" x14ac:dyDescent="0.45">
      <c r="B59" s="47" t="s">
        <v>105</v>
      </c>
      <c r="C59" s="47" t="s">
        <v>106</v>
      </c>
      <c r="D59" s="48">
        <v>424480</v>
      </c>
      <c r="E59" s="48">
        <v>313181</v>
      </c>
      <c r="F59" s="48">
        <v>111299</v>
      </c>
      <c r="G59" s="74">
        <v>3062113085</v>
      </c>
      <c r="H59" s="74">
        <v>2141480054</v>
      </c>
      <c r="I59" s="74">
        <v>920633031</v>
      </c>
      <c r="J59" s="48">
        <v>417860</v>
      </c>
      <c r="K59" s="49">
        <v>3016737549</v>
      </c>
      <c r="L59" s="49">
        <v>7219</v>
      </c>
      <c r="M59" s="50">
        <v>0.97499999999999998</v>
      </c>
      <c r="N59" s="50">
        <v>1.2E-2</v>
      </c>
      <c r="O59" s="79"/>
    </row>
    <row r="60" spans="2:15" x14ac:dyDescent="0.45">
      <c r="B60" s="47" t="s">
        <v>107</v>
      </c>
      <c r="C60" s="47" t="s">
        <v>61</v>
      </c>
      <c r="D60" s="48">
        <v>2933</v>
      </c>
      <c r="E60" s="48">
        <v>1927</v>
      </c>
      <c r="F60" s="48">
        <v>1006</v>
      </c>
      <c r="G60" s="74">
        <v>28373618.639999997</v>
      </c>
      <c r="H60" s="74">
        <v>18582347.739999995</v>
      </c>
      <c r="I60" s="74">
        <v>9791270.9000000004</v>
      </c>
      <c r="J60" s="48">
        <v>2910</v>
      </c>
      <c r="K60" s="49">
        <v>28146628</v>
      </c>
      <c r="L60" s="49">
        <v>9672</v>
      </c>
      <c r="M60" s="50">
        <v>0.94399999999999995</v>
      </c>
      <c r="N60" s="50">
        <v>3.4000000000000002E-2</v>
      </c>
      <c r="O60" s="79"/>
    </row>
    <row r="61" spans="2:15"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c r="O61" s="79"/>
    </row>
    <row r="62" spans="2:15" x14ac:dyDescent="0.45">
      <c r="B62" s="47" t="s">
        <v>110</v>
      </c>
      <c r="C62" s="47" t="s">
        <v>102</v>
      </c>
      <c r="D62" s="48">
        <v>63</v>
      </c>
      <c r="E62" s="48">
        <v>48</v>
      </c>
      <c r="F62" s="48">
        <v>15</v>
      </c>
      <c r="G62" s="74">
        <v>570885</v>
      </c>
      <c r="H62" s="74">
        <v>428185</v>
      </c>
      <c r="I62" s="74">
        <v>142700</v>
      </c>
      <c r="J62" s="48">
        <v>56</v>
      </c>
      <c r="K62" s="49">
        <v>521510</v>
      </c>
      <c r="L62" s="49">
        <v>9313</v>
      </c>
      <c r="M62" s="50">
        <v>1</v>
      </c>
      <c r="N62" s="50">
        <v>0</v>
      </c>
      <c r="O62" s="79"/>
    </row>
    <row r="63" spans="2:15" x14ac:dyDescent="0.45">
      <c r="B63" s="47" t="s">
        <v>111</v>
      </c>
      <c r="C63" s="47" t="s">
        <v>61</v>
      </c>
      <c r="D63" s="48">
        <v>15879</v>
      </c>
      <c r="E63" s="48">
        <v>10721</v>
      </c>
      <c r="F63" s="48">
        <v>5158</v>
      </c>
      <c r="G63" s="74">
        <v>127213080.86999996</v>
      </c>
      <c r="H63" s="74">
        <v>84207940.199999958</v>
      </c>
      <c r="I63" s="74">
        <v>43005140.669999994</v>
      </c>
      <c r="J63" s="48">
        <v>15753</v>
      </c>
      <c r="K63" s="49">
        <v>126224696</v>
      </c>
      <c r="L63" s="49">
        <v>8013</v>
      </c>
      <c r="M63" s="50">
        <v>0.84499999999999997</v>
      </c>
      <c r="N63" s="50">
        <v>0.13900000000000001</v>
      </c>
      <c r="O63" s="79"/>
    </row>
    <row r="64" spans="2:15" x14ac:dyDescent="0.45">
      <c r="B64" s="47" t="s">
        <v>112</v>
      </c>
      <c r="C64" s="47" t="s">
        <v>113</v>
      </c>
      <c r="D64" s="48">
        <v>40318</v>
      </c>
      <c r="E64" s="48">
        <v>28525</v>
      </c>
      <c r="F64" s="48">
        <v>11793</v>
      </c>
      <c r="G64" s="74">
        <v>289998653</v>
      </c>
      <c r="H64" s="74">
        <v>197317728</v>
      </c>
      <c r="I64" s="74">
        <v>92680925</v>
      </c>
      <c r="J64" s="48">
        <v>39403</v>
      </c>
      <c r="K64" s="49">
        <v>284645883</v>
      </c>
      <c r="L64" s="49">
        <v>7224</v>
      </c>
      <c r="M64" s="50">
        <v>0.81</v>
      </c>
      <c r="N64" s="50">
        <v>0.182</v>
      </c>
      <c r="O64" s="79"/>
    </row>
    <row r="65" spans="2:15" x14ac:dyDescent="0.45">
      <c r="B65" s="47" t="s">
        <v>114</v>
      </c>
      <c r="C65" s="47" t="s">
        <v>39</v>
      </c>
      <c r="D65" s="48">
        <v>43861</v>
      </c>
      <c r="E65" s="48">
        <v>30582</v>
      </c>
      <c r="F65" s="48">
        <v>13279</v>
      </c>
      <c r="G65" s="74">
        <v>345604152</v>
      </c>
      <c r="H65" s="74">
        <v>235044141</v>
      </c>
      <c r="I65" s="74">
        <v>110560011</v>
      </c>
      <c r="J65" s="48">
        <v>43270</v>
      </c>
      <c r="K65" s="49">
        <v>340503825</v>
      </c>
      <c r="L65" s="49">
        <v>7869</v>
      </c>
      <c r="M65" s="50">
        <v>0.92400000000000004</v>
      </c>
      <c r="N65" s="50">
        <v>5.5E-2</v>
      </c>
      <c r="O65" s="79"/>
    </row>
    <row r="66" spans="2:15" x14ac:dyDescent="0.45">
      <c r="B66" s="47" t="s">
        <v>118</v>
      </c>
      <c r="C66" s="47" t="s">
        <v>119</v>
      </c>
      <c r="D66" s="48">
        <v>52525</v>
      </c>
      <c r="E66" s="48">
        <v>36242</v>
      </c>
      <c r="F66" s="48">
        <v>16283</v>
      </c>
      <c r="G66" s="74">
        <v>389960576</v>
      </c>
      <c r="H66" s="74">
        <v>259489128</v>
      </c>
      <c r="I66" s="74">
        <v>130471448</v>
      </c>
      <c r="J66" s="48">
        <v>51254</v>
      </c>
      <c r="K66" s="49">
        <v>379147185</v>
      </c>
      <c r="L66" s="49">
        <v>7397</v>
      </c>
      <c r="M66" s="50">
        <v>0.90400000000000003</v>
      </c>
      <c r="N66" s="50">
        <v>6.2E-2</v>
      </c>
      <c r="O66" s="79"/>
    </row>
    <row r="67" spans="2:15" x14ac:dyDescent="0.45">
      <c r="B67" s="47" t="s">
        <v>120</v>
      </c>
      <c r="C67" s="47" t="s">
        <v>121</v>
      </c>
      <c r="D67" s="48">
        <v>6436</v>
      </c>
      <c r="E67" s="48">
        <v>4277</v>
      </c>
      <c r="F67" s="48">
        <v>2159</v>
      </c>
      <c r="G67" s="74">
        <v>55439827</v>
      </c>
      <c r="H67" s="74">
        <v>36448376</v>
      </c>
      <c r="I67" s="74">
        <v>18991451</v>
      </c>
      <c r="J67" s="48">
        <v>6373</v>
      </c>
      <c r="K67" s="49">
        <v>54885688</v>
      </c>
      <c r="L67" s="49">
        <v>8612</v>
      </c>
      <c r="M67" s="50">
        <v>0.97799999999999998</v>
      </c>
      <c r="N67" s="50">
        <v>1.4E-2</v>
      </c>
      <c r="O67" s="79"/>
    </row>
    <row r="68" spans="2:15"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c r="O68" s="79"/>
    </row>
    <row r="69" spans="2:15" x14ac:dyDescent="0.45">
      <c r="B69" s="47" t="s">
        <v>123</v>
      </c>
      <c r="C69" s="47" t="s">
        <v>124</v>
      </c>
      <c r="D69" s="48">
        <v>18851</v>
      </c>
      <c r="E69" s="48">
        <v>12935</v>
      </c>
      <c r="F69" s="48">
        <v>5916</v>
      </c>
      <c r="G69" s="74">
        <v>167781812</v>
      </c>
      <c r="H69" s="74">
        <v>108205895</v>
      </c>
      <c r="I69" s="74">
        <v>59575917</v>
      </c>
      <c r="J69" s="48">
        <v>18539</v>
      </c>
      <c r="K69" s="49">
        <v>164790101</v>
      </c>
      <c r="L69" s="49">
        <v>8889</v>
      </c>
      <c r="M69" s="50">
        <v>0.96</v>
      </c>
      <c r="N69" s="50">
        <v>2.5000000000000001E-2</v>
      </c>
      <c r="O69" s="79"/>
    </row>
    <row r="70" spans="2:15" x14ac:dyDescent="0.45">
      <c r="B70" s="47" t="s">
        <v>125</v>
      </c>
      <c r="C70" s="47" t="s">
        <v>126</v>
      </c>
      <c r="D70" s="48">
        <v>103</v>
      </c>
      <c r="E70" s="48">
        <v>79</v>
      </c>
      <c r="F70" s="48">
        <v>24</v>
      </c>
      <c r="G70" s="74">
        <v>660682</v>
      </c>
      <c r="H70" s="74">
        <v>455621</v>
      </c>
      <c r="I70" s="74">
        <v>205061</v>
      </c>
      <c r="J70" s="48">
        <v>88</v>
      </c>
      <c r="K70" s="49">
        <v>613609</v>
      </c>
      <c r="L70" s="49">
        <v>6973</v>
      </c>
      <c r="M70" s="50">
        <v>0.65900000000000003</v>
      </c>
      <c r="N70" s="50">
        <v>0.114</v>
      </c>
      <c r="O70" s="79"/>
    </row>
    <row r="71" spans="2:15" x14ac:dyDescent="0.45">
      <c r="B71" s="47" t="s">
        <v>128</v>
      </c>
      <c r="C71" s="47" t="s">
        <v>129</v>
      </c>
      <c r="D71" s="48">
        <v>8585</v>
      </c>
      <c r="E71" s="48">
        <v>6004</v>
      </c>
      <c r="F71" s="48">
        <v>2581</v>
      </c>
      <c r="G71" s="74">
        <v>72243008</v>
      </c>
      <c r="H71" s="74">
        <v>49230802</v>
      </c>
      <c r="I71" s="74">
        <v>23012206</v>
      </c>
      <c r="J71" s="48">
        <v>8378</v>
      </c>
      <c r="K71" s="49">
        <v>70227537</v>
      </c>
      <c r="L71" s="49">
        <v>8382</v>
      </c>
      <c r="M71" s="50">
        <v>0.95799999999999996</v>
      </c>
      <c r="N71" s="50">
        <v>2.7E-2</v>
      </c>
      <c r="O71" s="79"/>
    </row>
    <row r="72" spans="2:15" x14ac:dyDescent="0.45">
      <c r="B72" s="47" t="s">
        <v>130</v>
      </c>
      <c r="C72" s="47" t="s">
        <v>131</v>
      </c>
      <c r="D72" s="48">
        <v>10924</v>
      </c>
      <c r="E72" s="48">
        <v>7378</v>
      </c>
      <c r="F72" s="48">
        <v>3546</v>
      </c>
      <c r="G72" s="74">
        <v>94274003</v>
      </c>
      <c r="H72" s="74">
        <v>63181161</v>
      </c>
      <c r="I72" s="74">
        <v>31092842</v>
      </c>
      <c r="J72" s="48">
        <v>10815</v>
      </c>
      <c r="K72" s="49">
        <v>93240294</v>
      </c>
      <c r="L72" s="49">
        <v>8621</v>
      </c>
      <c r="M72" s="50">
        <v>0.97899999999999998</v>
      </c>
      <c r="N72" s="50">
        <v>1.2E-2</v>
      </c>
      <c r="O72" s="79"/>
    </row>
    <row r="73" spans="2:15" x14ac:dyDescent="0.45">
      <c r="B73" s="47" t="s">
        <v>132</v>
      </c>
      <c r="C73" s="47" t="s">
        <v>133</v>
      </c>
      <c r="D73" s="48">
        <v>476</v>
      </c>
      <c r="E73" s="48">
        <v>330</v>
      </c>
      <c r="F73" s="48">
        <v>146</v>
      </c>
      <c r="G73" s="74">
        <v>3910678.7199999997</v>
      </c>
      <c r="H73" s="74">
        <v>2703747.53</v>
      </c>
      <c r="I73" s="74">
        <v>1206931.19</v>
      </c>
      <c r="J73" s="48">
        <v>463</v>
      </c>
      <c r="K73" s="49">
        <v>3762355</v>
      </c>
      <c r="L73" s="49">
        <v>8126</v>
      </c>
      <c r="M73" s="50">
        <v>0.94799999999999995</v>
      </c>
      <c r="N73" s="50">
        <v>2.8000000000000001E-2</v>
      </c>
      <c r="O73" s="79"/>
    </row>
    <row r="74" spans="2:15" x14ac:dyDescent="0.45">
      <c r="B74" s="47" t="s">
        <v>135</v>
      </c>
      <c r="C74" s="47" t="s">
        <v>71</v>
      </c>
      <c r="D74" s="48">
        <v>6553</v>
      </c>
      <c r="E74" s="48">
        <v>4317</v>
      </c>
      <c r="F74" s="48">
        <v>2236</v>
      </c>
      <c r="G74" s="74">
        <v>62241783</v>
      </c>
      <c r="H74" s="74">
        <v>40848099</v>
      </c>
      <c r="I74" s="74">
        <v>21393684</v>
      </c>
      <c r="J74" s="48">
        <v>6474</v>
      </c>
      <c r="K74" s="49">
        <v>61156965</v>
      </c>
      <c r="L74" s="49">
        <v>9447</v>
      </c>
      <c r="M74" s="50">
        <v>0.73</v>
      </c>
      <c r="N74" s="50">
        <v>0.19900000000000001</v>
      </c>
      <c r="O74" s="79"/>
    </row>
    <row r="75" spans="2:15" x14ac:dyDescent="0.45">
      <c r="B75" s="47" t="s">
        <v>139</v>
      </c>
      <c r="C75" s="47" t="s">
        <v>61</v>
      </c>
      <c r="D75" s="48">
        <v>8228</v>
      </c>
      <c r="E75" s="48">
        <v>6565</v>
      </c>
      <c r="F75" s="48">
        <v>1663</v>
      </c>
      <c r="G75" s="74">
        <v>53427926</v>
      </c>
      <c r="H75" s="74">
        <v>40969897</v>
      </c>
      <c r="I75" s="74">
        <v>12458029</v>
      </c>
      <c r="J75" s="48">
        <v>7657</v>
      </c>
      <c r="K75" s="49">
        <v>50223006</v>
      </c>
      <c r="L75" s="49">
        <v>6559</v>
      </c>
      <c r="M75" s="50">
        <v>0.874</v>
      </c>
      <c r="N75" s="50">
        <v>5.3999999999999999E-2</v>
      </c>
      <c r="O75" s="79"/>
    </row>
    <row r="76" spans="2:15" x14ac:dyDescent="0.45">
      <c r="B76" s="47" t="s">
        <v>140</v>
      </c>
      <c r="C76" s="47" t="s">
        <v>141</v>
      </c>
      <c r="D76" s="48">
        <v>7058</v>
      </c>
      <c r="E76" s="48">
        <v>4444</v>
      </c>
      <c r="F76" s="48">
        <v>2614</v>
      </c>
      <c r="G76" s="74">
        <v>67147480</v>
      </c>
      <c r="H76" s="74">
        <v>41814718</v>
      </c>
      <c r="I76" s="74">
        <v>25332762</v>
      </c>
      <c r="J76" s="48">
        <v>6980</v>
      </c>
      <c r="K76" s="49">
        <v>66592499</v>
      </c>
      <c r="L76" s="49">
        <v>9540</v>
      </c>
      <c r="M76" s="50">
        <v>0.92700000000000005</v>
      </c>
      <c r="N76" s="50">
        <v>3.9E-2</v>
      </c>
      <c r="O76" s="79"/>
    </row>
    <row r="77" spans="2:15"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c r="O77" s="79"/>
    </row>
    <row r="78" spans="2:15" x14ac:dyDescent="0.45">
      <c r="B78" s="47" t="s">
        <v>143</v>
      </c>
      <c r="C78" s="47" t="s">
        <v>144</v>
      </c>
      <c r="D78" s="48">
        <v>881</v>
      </c>
      <c r="E78" s="48">
        <v>704</v>
      </c>
      <c r="F78" s="48">
        <v>177</v>
      </c>
      <c r="G78" s="74">
        <v>7260996.0899999999</v>
      </c>
      <c r="H78" s="74">
        <v>5811081.0899999999</v>
      </c>
      <c r="I78" s="74">
        <v>1449915</v>
      </c>
      <c r="J78" s="48">
        <v>810</v>
      </c>
      <c r="K78" s="49">
        <v>6741672</v>
      </c>
      <c r="L78" s="49">
        <v>8323</v>
      </c>
      <c r="M78" s="50">
        <v>0.94599999999999995</v>
      </c>
      <c r="N78" s="50">
        <v>0.02</v>
      </c>
      <c r="O78" s="79"/>
    </row>
    <row r="79" spans="2:15" x14ac:dyDescent="0.45">
      <c r="B79" s="47" t="s">
        <v>145</v>
      </c>
      <c r="C79" s="47" t="s">
        <v>146</v>
      </c>
      <c r="D79" s="48">
        <v>9085</v>
      </c>
      <c r="E79" s="48">
        <v>6556</v>
      </c>
      <c r="F79" s="48">
        <v>2529</v>
      </c>
      <c r="G79" s="74">
        <v>69259296</v>
      </c>
      <c r="H79" s="74">
        <v>48628249</v>
      </c>
      <c r="I79" s="74">
        <v>20631047</v>
      </c>
      <c r="J79" s="48">
        <v>8684</v>
      </c>
      <c r="K79" s="49">
        <v>64313667</v>
      </c>
      <c r="L79" s="49">
        <v>7406</v>
      </c>
      <c r="M79" s="50">
        <v>1</v>
      </c>
      <c r="N79" s="50">
        <v>0</v>
      </c>
      <c r="O79" s="79"/>
    </row>
    <row r="80" spans="2:15" x14ac:dyDescent="0.45">
      <c r="B80" s="47" t="s">
        <v>147</v>
      </c>
      <c r="C80" s="47" t="s">
        <v>148</v>
      </c>
      <c r="D80" s="48">
        <v>16187</v>
      </c>
      <c r="E80" s="48">
        <v>10671</v>
      </c>
      <c r="F80" s="48">
        <v>5516</v>
      </c>
      <c r="G80" s="74">
        <v>141776401.80999997</v>
      </c>
      <c r="H80" s="74">
        <v>91216443.849999964</v>
      </c>
      <c r="I80" s="74">
        <v>50559957.960000008</v>
      </c>
      <c r="J80" s="48">
        <v>15817</v>
      </c>
      <c r="K80" s="49">
        <v>138591525</v>
      </c>
      <c r="L80" s="49">
        <v>8762</v>
      </c>
      <c r="M80" s="50">
        <v>0.86399999999999999</v>
      </c>
      <c r="N80" s="50">
        <v>9.7000000000000003E-2</v>
      </c>
      <c r="O80" s="79"/>
    </row>
    <row r="81" spans="2:15" x14ac:dyDescent="0.45">
      <c r="B81" s="47" t="s">
        <v>149</v>
      </c>
      <c r="C81" s="47" t="s">
        <v>150</v>
      </c>
      <c r="D81" s="48">
        <v>45</v>
      </c>
      <c r="E81" s="48">
        <v>28</v>
      </c>
      <c r="F81" s="48">
        <v>17</v>
      </c>
      <c r="G81" s="74">
        <v>419008.23</v>
      </c>
      <c r="H81" s="74">
        <v>258376.22999999998</v>
      </c>
      <c r="I81" s="74">
        <v>160632</v>
      </c>
      <c r="J81" s="48">
        <v>45</v>
      </c>
      <c r="K81" s="49">
        <v>418982</v>
      </c>
      <c r="L81" s="49">
        <v>9311</v>
      </c>
      <c r="M81" s="50">
        <v>0.33300000000000002</v>
      </c>
      <c r="N81" s="50">
        <v>0.44400000000000001</v>
      </c>
      <c r="O81" s="79"/>
    </row>
    <row r="82" spans="2:15" x14ac:dyDescent="0.45">
      <c r="B82" s="47" t="s">
        <v>151</v>
      </c>
      <c r="C82" s="47" t="s">
        <v>150</v>
      </c>
      <c r="D82" s="48">
        <v>29836</v>
      </c>
      <c r="E82" s="48">
        <v>20329</v>
      </c>
      <c r="F82" s="48">
        <v>9507</v>
      </c>
      <c r="G82" s="74">
        <v>261613105.97000006</v>
      </c>
      <c r="H82" s="74">
        <v>174463976.76000005</v>
      </c>
      <c r="I82" s="74">
        <v>87149129.210000008</v>
      </c>
      <c r="J82" s="48">
        <v>29069</v>
      </c>
      <c r="K82" s="49">
        <v>253653737</v>
      </c>
      <c r="L82" s="49">
        <v>8726</v>
      </c>
      <c r="M82" s="50">
        <v>0.89</v>
      </c>
      <c r="N82" s="50">
        <v>6.8000000000000005E-2</v>
      </c>
      <c r="O82" s="79"/>
    </row>
    <row r="83" spans="2:15" x14ac:dyDescent="0.45">
      <c r="B83" s="47" t="s">
        <v>152</v>
      </c>
      <c r="C83" s="47" t="s">
        <v>153</v>
      </c>
      <c r="D83" s="48">
        <v>1993</v>
      </c>
      <c r="E83" s="48">
        <v>1365</v>
      </c>
      <c r="F83" s="48">
        <v>628</v>
      </c>
      <c r="G83" s="74">
        <v>16966561.059999995</v>
      </c>
      <c r="H83" s="74">
        <v>11448943.319999995</v>
      </c>
      <c r="I83" s="74">
        <v>5517617.7400000002</v>
      </c>
      <c r="J83" s="48">
        <v>1969</v>
      </c>
      <c r="K83" s="49">
        <v>16627961</v>
      </c>
      <c r="L83" s="49">
        <v>8445</v>
      </c>
      <c r="M83" s="50">
        <v>0.94399999999999995</v>
      </c>
      <c r="N83" s="50">
        <v>3.3000000000000002E-2</v>
      </c>
      <c r="O83" s="79"/>
    </row>
    <row r="84" spans="2:15" x14ac:dyDescent="0.45">
      <c r="B84" s="47" t="s">
        <v>154</v>
      </c>
      <c r="C84" s="47" t="s">
        <v>23</v>
      </c>
      <c r="D84" s="48">
        <v>19346</v>
      </c>
      <c r="E84" s="48">
        <v>13198</v>
      </c>
      <c r="F84" s="48">
        <v>6148</v>
      </c>
      <c r="G84" s="74">
        <v>168746332</v>
      </c>
      <c r="H84" s="74">
        <v>111179126</v>
      </c>
      <c r="I84" s="74">
        <v>57567206</v>
      </c>
      <c r="J84" s="48">
        <v>19203</v>
      </c>
      <c r="K84" s="49">
        <v>162713622</v>
      </c>
      <c r="L84" s="49">
        <v>8473</v>
      </c>
      <c r="M84" s="50">
        <v>0.99</v>
      </c>
      <c r="N84" s="50">
        <v>7.0000000000000001E-3</v>
      </c>
      <c r="O84" s="79"/>
    </row>
    <row r="85" spans="2:15" x14ac:dyDescent="0.45">
      <c r="B85" s="47" t="s">
        <v>155</v>
      </c>
      <c r="C85" s="47" t="s">
        <v>156</v>
      </c>
      <c r="D85" s="48">
        <v>12677</v>
      </c>
      <c r="E85" s="48">
        <v>8245</v>
      </c>
      <c r="F85" s="48">
        <v>4432</v>
      </c>
      <c r="G85" s="74">
        <v>118955483.3</v>
      </c>
      <c r="H85" s="74">
        <v>76622230.75</v>
      </c>
      <c r="I85" s="74">
        <v>42333252.549999997</v>
      </c>
      <c r="J85" s="48">
        <v>12592</v>
      </c>
      <c r="K85" s="49">
        <v>118238768</v>
      </c>
      <c r="L85" s="49">
        <v>9390</v>
      </c>
      <c r="M85" s="50">
        <v>0.997</v>
      </c>
      <c r="N85" s="50">
        <v>3.0000000000000001E-3</v>
      </c>
      <c r="O85" s="79"/>
    </row>
    <row r="86" spans="2:15" x14ac:dyDescent="0.45">
      <c r="B86" s="47" t="s">
        <v>157</v>
      </c>
      <c r="C86" s="47" t="s">
        <v>76</v>
      </c>
      <c r="D86" s="48">
        <v>169778</v>
      </c>
      <c r="E86" s="48">
        <v>119268</v>
      </c>
      <c r="F86" s="48">
        <v>50510</v>
      </c>
      <c r="G86" s="74">
        <v>1322667504</v>
      </c>
      <c r="H86" s="74">
        <v>894016857</v>
      </c>
      <c r="I86" s="74">
        <v>428650647</v>
      </c>
      <c r="J86" s="48">
        <v>160398</v>
      </c>
      <c r="K86" s="49">
        <v>1252590201</v>
      </c>
      <c r="L86" s="49">
        <v>7809</v>
      </c>
      <c r="M86" s="50">
        <v>0.94299999999999995</v>
      </c>
      <c r="N86" s="50">
        <v>4.5999999999999999E-2</v>
      </c>
      <c r="O86" s="79"/>
    </row>
    <row r="87" spans="2:15" x14ac:dyDescent="0.45">
      <c r="B87" s="47" t="s">
        <v>158</v>
      </c>
      <c r="C87" s="47" t="s">
        <v>76</v>
      </c>
      <c r="D87" s="48">
        <v>3862</v>
      </c>
      <c r="E87" s="48">
        <v>2517</v>
      </c>
      <c r="F87" s="48">
        <v>1345</v>
      </c>
      <c r="G87" s="74">
        <v>36646437</v>
      </c>
      <c r="H87" s="74">
        <v>23767113</v>
      </c>
      <c r="I87" s="74">
        <v>12879324</v>
      </c>
      <c r="J87" s="48">
        <v>3710</v>
      </c>
      <c r="K87" s="49">
        <v>35034821</v>
      </c>
      <c r="L87" s="49">
        <v>9443</v>
      </c>
      <c r="M87" s="50">
        <v>0.89300000000000002</v>
      </c>
      <c r="N87" s="50">
        <v>8.2000000000000003E-2</v>
      </c>
      <c r="O87" s="79"/>
    </row>
    <row r="88" spans="2:15" x14ac:dyDescent="0.45">
      <c r="B88" s="47" t="s">
        <v>159</v>
      </c>
      <c r="C88" s="47" t="s">
        <v>160</v>
      </c>
      <c r="D88" s="48">
        <v>70255</v>
      </c>
      <c r="E88" s="48">
        <v>47725</v>
      </c>
      <c r="F88" s="48">
        <v>22530</v>
      </c>
      <c r="G88" s="74">
        <v>589851212</v>
      </c>
      <c r="H88" s="74">
        <v>395360473</v>
      </c>
      <c r="I88" s="74">
        <v>194490739</v>
      </c>
      <c r="J88" s="48">
        <v>69405</v>
      </c>
      <c r="K88" s="49">
        <v>582582361</v>
      </c>
      <c r="L88" s="49">
        <v>8394</v>
      </c>
      <c r="M88" s="50">
        <v>0.98199999999999998</v>
      </c>
      <c r="N88" s="50">
        <v>0.01</v>
      </c>
      <c r="O88" s="79"/>
    </row>
    <row r="89" spans="2:15" x14ac:dyDescent="0.45">
      <c r="B89" s="47" t="s">
        <v>162</v>
      </c>
      <c r="C89" s="47" t="s">
        <v>84</v>
      </c>
      <c r="D89" s="48">
        <v>7427</v>
      </c>
      <c r="E89" s="48">
        <v>5216</v>
      </c>
      <c r="F89" s="48">
        <v>2211</v>
      </c>
      <c r="G89" s="74">
        <v>58785427.810000002</v>
      </c>
      <c r="H89" s="74">
        <v>40265816.810000002</v>
      </c>
      <c r="I89" s="74">
        <v>18519611</v>
      </c>
      <c r="J89" s="48">
        <v>7207</v>
      </c>
      <c r="K89" s="49">
        <v>56137850</v>
      </c>
      <c r="L89" s="49">
        <v>7789</v>
      </c>
      <c r="M89" s="50">
        <v>0.91500000000000004</v>
      </c>
      <c r="N89" s="50">
        <v>5.8999999999999997E-2</v>
      </c>
      <c r="O89" s="79"/>
    </row>
    <row r="90" spans="2:15" x14ac:dyDescent="0.45">
      <c r="B90" s="47" t="s">
        <v>165</v>
      </c>
      <c r="C90" s="47" t="s">
        <v>164</v>
      </c>
      <c r="D90" s="48">
        <v>13779</v>
      </c>
      <c r="E90" s="48">
        <v>8644</v>
      </c>
      <c r="F90" s="48">
        <v>5135</v>
      </c>
      <c r="G90" s="74">
        <v>116205088</v>
      </c>
      <c r="H90" s="74">
        <v>73671242</v>
      </c>
      <c r="I90" s="74">
        <v>42533846</v>
      </c>
      <c r="J90" s="48">
        <v>13643</v>
      </c>
      <c r="K90" s="49">
        <v>113541498</v>
      </c>
      <c r="L90" s="49">
        <v>8322</v>
      </c>
      <c r="M90" s="50">
        <v>0.97199999999999998</v>
      </c>
      <c r="N90" s="50">
        <v>1.4E-2</v>
      </c>
      <c r="O90" s="79"/>
    </row>
    <row r="91" spans="2:15" x14ac:dyDescent="0.45">
      <c r="B91" s="47" t="s">
        <v>166</v>
      </c>
      <c r="C91" s="47" t="s">
        <v>167</v>
      </c>
      <c r="D91" s="48">
        <v>2852</v>
      </c>
      <c r="E91" s="48">
        <v>1939</v>
      </c>
      <c r="F91" s="48">
        <v>913</v>
      </c>
      <c r="G91" s="74">
        <v>23915704</v>
      </c>
      <c r="H91" s="74">
        <v>15936939</v>
      </c>
      <c r="I91" s="74">
        <v>7978765</v>
      </c>
      <c r="J91" s="48">
        <v>2817</v>
      </c>
      <c r="K91" s="49">
        <v>23578931</v>
      </c>
      <c r="L91" s="49">
        <v>8370</v>
      </c>
      <c r="M91" s="50">
        <v>0.98499999999999999</v>
      </c>
      <c r="N91" s="50">
        <v>1.0999999999999999E-2</v>
      </c>
      <c r="O91" s="79"/>
    </row>
    <row r="92" spans="2:15" x14ac:dyDescent="0.45">
      <c r="B92" s="47" t="s">
        <v>168</v>
      </c>
      <c r="C92" s="47" t="s">
        <v>169</v>
      </c>
      <c r="D92" s="48">
        <v>8397</v>
      </c>
      <c r="E92" s="48">
        <v>5439</v>
      </c>
      <c r="F92" s="48">
        <v>2958</v>
      </c>
      <c r="G92" s="74">
        <v>79408361.679999992</v>
      </c>
      <c r="H92" s="74">
        <v>51430125.719999991</v>
      </c>
      <c r="I92" s="74">
        <v>27978235.960000001</v>
      </c>
      <c r="J92" s="48">
        <v>8377</v>
      </c>
      <c r="K92" s="49">
        <v>79106187</v>
      </c>
      <c r="L92" s="49">
        <v>9443</v>
      </c>
      <c r="M92" s="50">
        <v>0.97499999999999998</v>
      </c>
      <c r="N92" s="50">
        <v>1.4999999999999999E-2</v>
      </c>
      <c r="O92" s="79"/>
    </row>
    <row r="93" spans="2:15" x14ac:dyDescent="0.45">
      <c r="B93" s="47" t="s">
        <v>170</v>
      </c>
      <c r="C93" s="47" t="s">
        <v>171</v>
      </c>
      <c r="D93" s="48">
        <v>11307</v>
      </c>
      <c r="E93" s="48">
        <v>7843</v>
      </c>
      <c r="F93" s="48">
        <v>3464</v>
      </c>
      <c r="G93" s="74">
        <v>92237662.449999988</v>
      </c>
      <c r="H93" s="74">
        <v>62337575.039999992</v>
      </c>
      <c r="I93" s="74">
        <v>29900087.409999993</v>
      </c>
      <c r="J93" s="48">
        <v>11104</v>
      </c>
      <c r="K93" s="49">
        <v>89519042</v>
      </c>
      <c r="L93" s="49">
        <v>8062</v>
      </c>
      <c r="M93" s="50">
        <v>0.94699999999999995</v>
      </c>
      <c r="N93" s="50">
        <v>2.9000000000000001E-2</v>
      </c>
      <c r="O93" s="79"/>
    </row>
    <row r="94" spans="2:15" x14ac:dyDescent="0.45">
      <c r="B94" s="47" t="s">
        <v>268</v>
      </c>
      <c r="C94" s="47" t="s">
        <v>279</v>
      </c>
      <c r="D94" s="48">
        <v>158</v>
      </c>
      <c r="E94" s="48">
        <v>158</v>
      </c>
      <c r="F94" s="48">
        <v>0</v>
      </c>
      <c r="G94" s="74">
        <v>762557</v>
      </c>
      <c r="H94" s="74">
        <v>762557</v>
      </c>
      <c r="I94" s="74">
        <v>0</v>
      </c>
      <c r="J94" s="48">
        <v>0</v>
      </c>
      <c r="K94" s="49">
        <v>0</v>
      </c>
      <c r="L94" s="49">
        <v>0</v>
      </c>
      <c r="M94" s="50">
        <v>0</v>
      </c>
      <c r="N94" s="50">
        <v>0</v>
      </c>
      <c r="O94" s="79"/>
    </row>
    <row r="95" spans="2:15" x14ac:dyDescent="0.45">
      <c r="B95" s="47" t="s">
        <v>173</v>
      </c>
      <c r="C95" s="47" t="s">
        <v>174</v>
      </c>
      <c r="D95" s="48">
        <v>2466</v>
      </c>
      <c r="E95" s="48">
        <v>1629</v>
      </c>
      <c r="F95" s="48">
        <v>837</v>
      </c>
      <c r="G95" s="74">
        <v>22809779</v>
      </c>
      <c r="H95" s="74">
        <v>15062458</v>
      </c>
      <c r="I95" s="74">
        <v>7747321</v>
      </c>
      <c r="J95" s="48">
        <v>2411</v>
      </c>
      <c r="K95" s="49">
        <v>22125022</v>
      </c>
      <c r="L95" s="49">
        <v>9177</v>
      </c>
      <c r="M95" s="50">
        <v>0.55800000000000005</v>
      </c>
      <c r="N95" s="50">
        <v>0.314</v>
      </c>
      <c r="O95" s="79"/>
    </row>
    <row r="96" spans="2:15" x14ac:dyDescent="0.45">
      <c r="B96" s="47" t="s">
        <v>177</v>
      </c>
      <c r="C96" s="47" t="s">
        <v>102</v>
      </c>
      <c r="D96" s="48">
        <v>93</v>
      </c>
      <c r="E96" s="48">
        <v>72</v>
      </c>
      <c r="F96" s="48">
        <v>21</v>
      </c>
      <c r="G96" s="74">
        <v>868871</v>
      </c>
      <c r="H96" s="74">
        <v>673870</v>
      </c>
      <c r="I96" s="74">
        <v>195001</v>
      </c>
      <c r="J96" s="48">
        <v>91</v>
      </c>
      <c r="K96" s="49">
        <v>853871</v>
      </c>
      <c r="L96" s="49">
        <v>9383</v>
      </c>
      <c r="M96" s="50">
        <v>0.97799999999999998</v>
      </c>
      <c r="N96" s="50">
        <v>0</v>
      </c>
      <c r="O96" s="79"/>
    </row>
    <row r="97" spans="2:15" x14ac:dyDescent="0.45">
      <c r="B97" s="47" t="s">
        <v>179</v>
      </c>
      <c r="C97" s="47" t="s">
        <v>25</v>
      </c>
      <c r="D97" s="48">
        <v>882</v>
      </c>
      <c r="E97" s="48">
        <v>583</v>
      </c>
      <c r="F97" s="48">
        <v>299</v>
      </c>
      <c r="G97" s="74">
        <v>8345998</v>
      </c>
      <c r="H97" s="74">
        <v>5515840</v>
      </c>
      <c r="I97" s="74">
        <v>2830158</v>
      </c>
      <c r="J97" s="48">
        <v>870</v>
      </c>
      <c r="K97" s="49">
        <v>8267016</v>
      </c>
      <c r="L97" s="49">
        <v>9502</v>
      </c>
      <c r="M97" s="50">
        <v>0.96099999999999997</v>
      </c>
      <c r="N97" s="50">
        <v>2.9000000000000001E-2</v>
      </c>
      <c r="O97" s="79"/>
    </row>
    <row r="98" spans="2:15" x14ac:dyDescent="0.45">
      <c r="B98" s="47" t="s">
        <v>180</v>
      </c>
      <c r="C98" s="47" t="s">
        <v>25</v>
      </c>
      <c r="D98" s="48">
        <v>1973</v>
      </c>
      <c r="E98" s="48">
        <v>1512</v>
      </c>
      <c r="F98" s="48">
        <v>461</v>
      </c>
      <c r="G98" s="74">
        <v>13425024</v>
      </c>
      <c r="H98" s="74">
        <v>9806908</v>
      </c>
      <c r="I98" s="74">
        <v>3618116</v>
      </c>
      <c r="J98" s="48">
        <v>1909</v>
      </c>
      <c r="K98" s="49">
        <v>13020176</v>
      </c>
      <c r="L98" s="49">
        <v>6820</v>
      </c>
      <c r="M98" s="50">
        <v>0.94</v>
      </c>
      <c r="N98" s="50">
        <v>0.04</v>
      </c>
      <c r="O98" s="79"/>
    </row>
    <row r="99" spans="2:15" x14ac:dyDescent="0.45">
      <c r="B99" s="47" t="s">
        <v>181</v>
      </c>
      <c r="C99" s="47" t="s">
        <v>126</v>
      </c>
      <c r="D99" s="48">
        <v>75</v>
      </c>
      <c r="E99" s="48">
        <v>49</v>
      </c>
      <c r="F99" s="48">
        <v>26</v>
      </c>
      <c r="G99" s="74">
        <v>705744</v>
      </c>
      <c r="H99" s="74">
        <v>458828</v>
      </c>
      <c r="I99" s="74">
        <v>246916</v>
      </c>
      <c r="J99" s="48">
        <v>75</v>
      </c>
      <c r="K99" s="49">
        <v>705744</v>
      </c>
      <c r="L99" s="49">
        <v>9410</v>
      </c>
      <c r="M99" s="50">
        <v>0.627</v>
      </c>
      <c r="N99" s="50">
        <v>0.32</v>
      </c>
      <c r="O99" s="79"/>
    </row>
    <row r="100" spans="2:15"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c r="O100" s="79"/>
    </row>
    <row r="101" spans="2:15" x14ac:dyDescent="0.45">
      <c r="B101" s="47" t="s">
        <v>185</v>
      </c>
      <c r="C101" s="47" t="s">
        <v>61</v>
      </c>
      <c r="D101" s="48">
        <v>125</v>
      </c>
      <c r="E101" s="48">
        <v>87</v>
      </c>
      <c r="F101" s="48">
        <v>38</v>
      </c>
      <c r="G101" s="74">
        <v>1118044</v>
      </c>
      <c r="H101" s="74">
        <v>771957</v>
      </c>
      <c r="I101" s="74">
        <v>346087</v>
      </c>
      <c r="J101" s="48">
        <v>125</v>
      </c>
      <c r="K101" s="49">
        <v>1118044</v>
      </c>
      <c r="L101" s="49">
        <v>8944</v>
      </c>
      <c r="M101" s="50">
        <v>0.96799999999999997</v>
      </c>
      <c r="N101" s="50">
        <v>2.4E-2</v>
      </c>
      <c r="O101" s="79"/>
    </row>
    <row r="102" spans="2:15" x14ac:dyDescent="0.45">
      <c r="B102" s="47" t="s">
        <v>186</v>
      </c>
      <c r="C102" s="47" t="s">
        <v>61</v>
      </c>
      <c r="D102" s="48">
        <v>1119</v>
      </c>
      <c r="E102" s="48">
        <v>743</v>
      </c>
      <c r="F102" s="48">
        <v>376</v>
      </c>
      <c r="G102" s="74">
        <v>10610774</v>
      </c>
      <c r="H102" s="74">
        <v>6996603</v>
      </c>
      <c r="I102" s="74">
        <v>3614171</v>
      </c>
      <c r="J102" s="48">
        <v>1091</v>
      </c>
      <c r="K102" s="49">
        <v>10387518</v>
      </c>
      <c r="L102" s="49">
        <v>9521</v>
      </c>
      <c r="M102" s="50">
        <v>0.94799999999999995</v>
      </c>
      <c r="N102" s="50">
        <v>0.03</v>
      </c>
      <c r="O102" s="79"/>
    </row>
    <row r="103" spans="2:15" x14ac:dyDescent="0.45">
      <c r="B103" s="47" t="s">
        <v>187</v>
      </c>
      <c r="C103" s="47" t="s">
        <v>76</v>
      </c>
      <c r="D103" s="48">
        <v>115</v>
      </c>
      <c r="E103" s="48">
        <v>75</v>
      </c>
      <c r="F103" s="48">
        <v>40</v>
      </c>
      <c r="G103" s="74">
        <v>1097031</v>
      </c>
      <c r="H103" s="74">
        <v>702031</v>
      </c>
      <c r="I103" s="74">
        <v>395000</v>
      </c>
      <c r="J103" s="48">
        <v>102</v>
      </c>
      <c r="K103" s="49">
        <v>969030</v>
      </c>
      <c r="L103" s="49">
        <v>9500</v>
      </c>
      <c r="M103" s="50">
        <v>0.90200000000000002</v>
      </c>
      <c r="N103" s="50">
        <v>6.9000000000000006E-2</v>
      </c>
      <c r="O103" s="79"/>
    </row>
    <row r="104" spans="2:15" x14ac:dyDescent="0.45">
      <c r="B104" s="47" t="s">
        <v>188</v>
      </c>
      <c r="C104" s="47" t="s">
        <v>189</v>
      </c>
      <c r="D104" s="48">
        <v>29136</v>
      </c>
      <c r="E104" s="48">
        <v>21441</v>
      </c>
      <c r="F104" s="48">
        <v>7695</v>
      </c>
      <c r="G104" s="74">
        <v>200153870</v>
      </c>
      <c r="H104" s="74">
        <v>139520645</v>
      </c>
      <c r="I104" s="74">
        <v>60633225</v>
      </c>
      <c r="J104" s="48">
        <v>28648</v>
      </c>
      <c r="K104" s="49">
        <v>194990217</v>
      </c>
      <c r="L104" s="49">
        <v>6806</v>
      </c>
      <c r="M104" s="50">
        <v>0.97899999999999998</v>
      </c>
      <c r="N104" s="50">
        <v>1.0999999999999999E-2</v>
      </c>
      <c r="O104" s="79"/>
    </row>
    <row r="105" spans="2:15" x14ac:dyDescent="0.45">
      <c r="B105" s="47" t="s">
        <v>190</v>
      </c>
      <c r="C105" s="47" t="s">
        <v>23</v>
      </c>
      <c r="D105" s="48">
        <v>13719</v>
      </c>
      <c r="E105" s="48">
        <v>9202</v>
      </c>
      <c r="F105" s="48">
        <v>4517</v>
      </c>
      <c r="G105" s="74">
        <v>120376033</v>
      </c>
      <c r="H105" s="74">
        <v>79442402</v>
      </c>
      <c r="I105" s="74">
        <v>40933631</v>
      </c>
      <c r="J105" s="48">
        <v>13523</v>
      </c>
      <c r="K105" s="49">
        <v>117655003</v>
      </c>
      <c r="L105" s="49">
        <v>8700</v>
      </c>
      <c r="M105" s="50">
        <v>0.99</v>
      </c>
      <c r="N105" s="50">
        <v>6.0000000000000001E-3</v>
      </c>
      <c r="O105" s="79"/>
    </row>
    <row r="106" spans="2:15" x14ac:dyDescent="0.45">
      <c r="B106" s="47" t="s">
        <v>191</v>
      </c>
      <c r="C106" s="47" t="s">
        <v>23</v>
      </c>
      <c r="D106" s="48">
        <v>9898</v>
      </c>
      <c r="E106" s="48">
        <v>6660</v>
      </c>
      <c r="F106" s="48">
        <v>3238</v>
      </c>
      <c r="G106" s="74">
        <v>89993623</v>
      </c>
      <c r="H106" s="74">
        <v>59469385</v>
      </c>
      <c r="I106" s="74">
        <v>30524238</v>
      </c>
      <c r="J106" s="48">
        <v>9753</v>
      </c>
      <c r="K106" s="49">
        <v>87752522</v>
      </c>
      <c r="L106" s="49">
        <v>8997</v>
      </c>
      <c r="M106" s="50">
        <v>0.93</v>
      </c>
      <c r="N106" s="50">
        <v>5.3999999999999999E-2</v>
      </c>
      <c r="O106" s="79"/>
    </row>
    <row r="107" spans="2:15" x14ac:dyDescent="0.45">
      <c r="B107" s="47" t="s">
        <v>192</v>
      </c>
      <c r="C107" s="47" t="s">
        <v>193</v>
      </c>
      <c r="D107" s="48">
        <v>13006</v>
      </c>
      <c r="E107" s="48">
        <v>7999</v>
      </c>
      <c r="F107" s="48">
        <v>5007</v>
      </c>
      <c r="G107" s="74">
        <v>123166660.92000002</v>
      </c>
      <c r="H107" s="74">
        <v>75238279.720000014</v>
      </c>
      <c r="I107" s="74">
        <v>47928381.200000003</v>
      </c>
      <c r="J107" s="48">
        <v>12808</v>
      </c>
      <c r="K107" s="49">
        <v>120982935</v>
      </c>
      <c r="L107" s="49">
        <v>9446</v>
      </c>
      <c r="M107" s="50">
        <v>0.81599999999999995</v>
      </c>
      <c r="N107" s="50">
        <v>0.14399999999999999</v>
      </c>
      <c r="O107" s="79"/>
    </row>
    <row r="108" spans="2:15" x14ac:dyDescent="0.45">
      <c r="B108" s="47" t="s">
        <v>194</v>
      </c>
      <c r="C108" s="47" t="s">
        <v>195</v>
      </c>
      <c r="D108" s="48">
        <v>100253</v>
      </c>
      <c r="E108" s="48">
        <v>70391</v>
      </c>
      <c r="F108" s="48">
        <v>29862</v>
      </c>
      <c r="G108" s="74">
        <v>780476573.72000003</v>
      </c>
      <c r="H108" s="74">
        <v>502898979.66000003</v>
      </c>
      <c r="I108" s="74">
        <v>277577594.06</v>
      </c>
      <c r="J108" s="48">
        <v>99401</v>
      </c>
      <c r="K108" s="49">
        <v>772458140</v>
      </c>
      <c r="L108" s="49">
        <v>7771</v>
      </c>
      <c r="M108" s="50">
        <v>0.92500000000000004</v>
      </c>
      <c r="N108" s="50">
        <v>0.05</v>
      </c>
      <c r="O108" s="79"/>
    </row>
    <row r="109" spans="2:15" x14ac:dyDescent="0.45">
      <c r="B109" s="47" t="s">
        <v>196</v>
      </c>
      <c r="C109" s="47" t="s">
        <v>197</v>
      </c>
      <c r="D109" s="48">
        <v>7256</v>
      </c>
      <c r="E109" s="48">
        <v>4772</v>
      </c>
      <c r="F109" s="48">
        <v>2484</v>
      </c>
      <c r="G109" s="74">
        <v>62176627.599999994</v>
      </c>
      <c r="H109" s="74">
        <v>40329194.979999989</v>
      </c>
      <c r="I109" s="74">
        <v>21847432.620000005</v>
      </c>
      <c r="J109" s="48">
        <v>7100</v>
      </c>
      <c r="K109" s="49">
        <v>60420619</v>
      </c>
      <c r="L109" s="49">
        <v>8510</v>
      </c>
      <c r="M109" s="50">
        <v>0.82799999999999996</v>
      </c>
      <c r="N109" s="50">
        <v>0.124</v>
      </c>
      <c r="O109" s="79"/>
    </row>
    <row r="110" spans="2:15" x14ac:dyDescent="0.45">
      <c r="B110" s="47" t="s">
        <v>198</v>
      </c>
      <c r="C110" s="47" t="s">
        <v>199</v>
      </c>
      <c r="D110" s="48">
        <v>458227</v>
      </c>
      <c r="E110" s="48">
        <v>333171</v>
      </c>
      <c r="F110" s="48">
        <v>125056</v>
      </c>
      <c r="G110" s="74">
        <v>3283263626</v>
      </c>
      <c r="H110" s="74">
        <v>2345176396</v>
      </c>
      <c r="I110" s="74">
        <v>938087230</v>
      </c>
      <c r="J110" s="48">
        <v>448946</v>
      </c>
      <c r="K110" s="49">
        <v>3216955872</v>
      </c>
      <c r="L110" s="49">
        <v>7166</v>
      </c>
      <c r="M110" s="50">
        <v>0.97599999999999998</v>
      </c>
      <c r="N110" s="50">
        <v>1.0999999999999999E-2</v>
      </c>
      <c r="O110" s="79"/>
    </row>
    <row r="111" spans="2:15" x14ac:dyDescent="0.45">
      <c r="B111" s="47" t="s">
        <v>272</v>
      </c>
      <c r="C111" s="47" t="s">
        <v>281</v>
      </c>
      <c r="D111" s="48">
        <v>481</v>
      </c>
      <c r="E111" s="48">
        <v>385</v>
      </c>
      <c r="F111" s="48">
        <v>96</v>
      </c>
      <c r="G111" s="74">
        <v>3264367</v>
      </c>
      <c r="H111" s="74">
        <v>2570341</v>
      </c>
      <c r="I111" s="74">
        <v>694026</v>
      </c>
      <c r="J111" s="48">
        <v>452</v>
      </c>
      <c r="K111" s="49">
        <v>2951430</v>
      </c>
      <c r="L111" s="49">
        <v>6530</v>
      </c>
      <c r="M111" s="50">
        <v>0.748</v>
      </c>
      <c r="N111" s="50">
        <v>0.16800000000000001</v>
      </c>
      <c r="O111" s="79"/>
    </row>
    <row r="112" spans="2:15" x14ac:dyDescent="0.45">
      <c r="B112" s="47" t="s">
        <v>200</v>
      </c>
      <c r="C112" s="47" t="s">
        <v>176</v>
      </c>
      <c r="D112" s="48">
        <v>140913</v>
      </c>
      <c r="E112" s="48">
        <v>101802</v>
      </c>
      <c r="F112" s="48">
        <v>39111</v>
      </c>
      <c r="G112" s="74">
        <v>1073055042</v>
      </c>
      <c r="H112" s="74">
        <v>749816044</v>
      </c>
      <c r="I112" s="74">
        <v>323238998</v>
      </c>
      <c r="J112" s="48">
        <v>139398</v>
      </c>
      <c r="K112" s="49">
        <v>1060540887</v>
      </c>
      <c r="L112" s="49">
        <v>7608</v>
      </c>
      <c r="M112" s="50">
        <v>0.86299999999999999</v>
      </c>
      <c r="N112" s="50">
        <v>0.10199999999999999</v>
      </c>
      <c r="O112" s="79"/>
    </row>
    <row r="113" spans="2:15" x14ac:dyDescent="0.45">
      <c r="B113" s="47" t="s">
        <v>201</v>
      </c>
      <c r="C113" s="47" t="s">
        <v>3</v>
      </c>
      <c r="D113" s="48">
        <v>209576</v>
      </c>
      <c r="E113" s="48">
        <v>145041</v>
      </c>
      <c r="F113" s="48">
        <v>64535</v>
      </c>
      <c r="G113" s="74">
        <v>1667281620.26</v>
      </c>
      <c r="H113" s="74">
        <v>1129688935.8899999</v>
      </c>
      <c r="I113" s="74">
        <v>537592684.37</v>
      </c>
      <c r="J113" s="48">
        <v>206315</v>
      </c>
      <c r="K113" s="49">
        <v>1638555729</v>
      </c>
      <c r="L113" s="49">
        <v>7942</v>
      </c>
      <c r="M113" s="50">
        <v>0.90600000000000003</v>
      </c>
      <c r="N113" s="50">
        <v>6.6000000000000003E-2</v>
      </c>
      <c r="O113" s="79"/>
    </row>
    <row r="114" spans="2:15" x14ac:dyDescent="0.45">
      <c r="B114" s="47" t="s">
        <v>203</v>
      </c>
      <c r="C114" s="47" t="s">
        <v>204</v>
      </c>
      <c r="D114" s="48">
        <v>15145</v>
      </c>
      <c r="E114" s="48">
        <v>10521</v>
      </c>
      <c r="F114" s="48">
        <v>4624</v>
      </c>
      <c r="G114" s="74">
        <v>127340761.98999999</v>
      </c>
      <c r="H114" s="74">
        <v>87077694.799999997</v>
      </c>
      <c r="I114" s="74">
        <v>40263067.189999998</v>
      </c>
      <c r="J114" s="48">
        <v>14811</v>
      </c>
      <c r="K114" s="49">
        <v>124504396</v>
      </c>
      <c r="L114" s="49">
        <v>8406</v>
      </c>
      <c r="M114" s="50">
        <v>0.97499999999999998</v>
      </c>
      <c r="N114" s="50">
        <v>1.2999999999999999E-2</v>
      </c>
      <c r="O114" s="79"/>
    </row>
    <row r="115" spans="2:15" x14ac:dyDescent="0.45">
      <c r="B115" s="47" t="s">
        <v>273</v>
      </c>
      <c r="C115" s="47" t="s">
        <v>282</v>
      </c>
      <c r="D115" s="48">
        <v>556</v>
      </c>
      <c r="E115" s="48">
        <v>361</v>
      </c>
      <c r="F115" s="48">
        <v>195</v>
      </c>
      <c r="G115" s="74">
        <v>5372117.5600000005</v>
      </c>
      <c r="H115" s="74">
        <v>3501841.5600000005</v>
      </c>
      <c r="I115" s="74">
        <v>1870276</v>
      </c>
      <c r="J115" s="48">
        <v>456</v>
      </c>
      <c r="K115" s="49">
        <v>4455458</v>
      </c>
      <c r="L115" s="49">
        <v>9771</v>
      </c>
      <c r="M115" s="50">
        <v>5.2999999999999999E-2</v>
      </c>
      <c r="N115" s="50">
        <v>0.193</v>
      </c>
      <c r="O115" s="79"/>
    </row>
    <row r="116" spans="2:15" x14ac:dyDescent="0.45">
      <c r="B116" s="47" t="s">
        <v>205</v>
      </c>
      <c r="C116" s="47" t="s">
        <v>61</v>
      </c>
      <c r="D116" s="48">
        <v>1790</v>
      </c>
      <c r="E116" s="48">
        <v>1294</v>
      </c>
      <c r="F116" s="48">
        <v>496</v>
      </c>
      <c r="G116" s="74">
        <v>13367987.749999998</v>
      </c>
      <c r="H116" s="74">
        <v>9352131.8199999984</v>
      </c>
      <c r="I116" s="74">
        <v>4015855.93</v>
      </c>
      <c r="J116" s="48">
        <v>1679</v>
      </c>
      <c r="K116" s="49">
        <v>12734479</v>
      </c>
      <c r="L116" s="49">
        <v>7585</v>
      </c>
      <c r="M116" s="50">
        <v>0.81499999999999995</v>
      </c>
      <c r="N116" s="50">
        <v>0.113</v>
      </c>
      <c r="O116" s="79"/>
    </row>
    <row r="117" spans="2:15" x14ac:dyDescent="0.45">
      <c r="B117" s="47" t="s">
        <v>206</v>
      </c>
      <c r="C117" s="47" t="s">
        <v>39</v>
      </c>
      <c r="D117" s="48">
        <v>238</v>
      </c>
      <c r="E117" s="48">
        <v>192</v>
      </c>
      <c r="F117" s="48">
        <v>46</v>
      </c>
      <c r="G117" s="74">
        <v>1755622</v>
      </c>
      <c r="H117" s="74">
        <v>1439537</v>
      </c>
      <c r="I117" s="74">
        <v>316085</v>
      </c>
      <c r="J117" s="48">
        <v>230</v>
      </c>
      <c r="K117" s="49">
        <v>1716518</v>
      </c>
      <c r="L117" s="49">
        <v>7463</v>
      </c>
      <c r="M117" s="50">
        <v>0.97399999999999998</v>
      </c>
      <c r="N117" s="50">
        <v>4.0000000000000001E-3</v>
      </c>
      <c r="O117" s="79"/>
    </row>
    <row r="118" spans="2:15" x14ac:dyDescent="0.45">
      <c r="B118" s="47" t="s">
        <v>207</v>
      </c>
      <c r="C118" s="47" t="s">
        <v>35</v>
      </c>
      <c r="D118" s="48">
        <v>37</v>
      </c>
      <c r="E118" s="48">
        <v>25</v>
      </c>
      <c r="F118" s="48">
        <v>12</v>
      </c>
      <c r="G118" s="74">
        <v>354000</v>
      </c>
      <c r="H118" s="74">
        <v>238500</v>
      </c>
      <c r="I118" s="74">
        <v>115500</v>
      </c>
      <c r="J118" s="48">
        <v>36</v>
      </c>
      <c r="K118" s="49">
        <v>344000</v>
      </c>
      <c r="L118" s="49">
        <v>9556</v>
      </c>
      <c r="M118" s="50">
        <v>0.47199999999999998</v>
      </c>
      <c r="N118" s="50">
        <v>0.19400000000000001</v>
      </c>
      <c r="O118" s="79"/>
    </row>
    <row r="119" spans="2:15" x14ac:dyDescent="0.45">
      <c r="B119" s="47" t="s">
        <v>210</v>
      </c>
      <c r="C119" s="47" t="s">
        <v>211</v>
      </c>
      <c r="D119" s="48">
        <v>31295</v>
      </c>
      <c r="E119" s="48">
        <v>23355</v>
      </c>
      <c r="F119" s="48">
        <v>7940</v>
      </c>
      <c r="G119" s="74">
        <v>241471975</v>
      </c>
      <c r="H119" s="74">
        <v>175693145.31</v>
      </c>
      <c r="I119" s="74">
        <v>65778829.689999998</v>
      </c>
      <c r="J119" s="48">
        <v>30555</v>
      </c>
      <c r="K119" s="49">
        <v>235990773</v>
      </c>
      <c r="L119" s="49">
        <v>7723</v>
      </c>
      <c r="M119" s="50">
        <v>0.88100000000000001</v>
      </c>
      <c r="N119" s="50">
        <v>8.5000000000000006E-2</v>
      </c>
      <c r="O119" s="79"/>
    </row>
    <row r="120" spans="2:15" x14ac:dyDescent="0.45">
      <c r="B120" s="47" t="s">
        <v>212</v>
      </c>
      <c r="C120" s="47" t="s">
        <v>213</v>
      </c>
      <c r="D120" s="48">
        <v>26026</v>
      </c>
      <c r="E120" s="48">
        <v>18226</v>
      </c>
      <c r="F120" s="48">
        <v>7800</v>
      </c>
      <c r="G120" s="74">
        <v>199304352.30000001</v>
      </c>
      <c r="H120" s="74">
        <v>137235786.20000002</v>
      </c>
      <c r="I120" s="74">
        <v>62068566.100000001</v>
      </c>
      <c r="J120" s="48">
        <v>25415</v>
      </c>
      <c r="K120" s="49">
        <v>195598514</v>
      </c>
      <c r="L120" s="49">
        <v>7696</v>
      </c>
      <c r="M120" s="50">
        <v>0.91700000000000004</v>
      </c>
      <c r="N120" s="50">
        <v>4.3999999999999997E-2</v>
      </c>
      <c r="O120" s="79"/>
    </row>
    <row r="121" spans="2:15" x14ac:dyDescent="0.45">
      <c r="B121" s="47" t="s">
        <v>214</v>
      </c>
      <c r="C121" s="47" t="s">
        <v>215</v>
      </c>
      <c r="D121" s="48">
        <v>498375</v>
      </c>
      <c r="E121" s="48">
        <v>350991</v>
      </c>
      <c r="F121" s="48">
        <v>147384</v>
      </c>
      <c r="G121" s="74">
        <v>3614076931.4499998</v>
      </c>
      <c r="H121" s="74">
        <v>2434909382.7200003</v>
      </c>
      <c r="I121" s="74">
        <v>1179167548.7299995</v>
      </c>
      <c r="J121" s="48">
        <v>473529</v>
      </c>
      <c r="K121" s="49">
        <v>3415548090</v>
      </c>
      <c r="L121" s="49">
        <v>7213</v>
      </c>
      <c r="M121" s="50">
        <v>0.96</v>
      </c>
      <c r="N121" s="50">
        <v>1.9E-2</v>
      </c>
      <c r="O121" s="79"/>
    </row>
    <row r="122" spans="2:15" x14ac:dyDescent="0.45">
      <c r="B122" s="47" t="s">
        <v>216</v>
      </c>
      <c r="C122" s="47" t="s">
        <v>164</v>
      </c>
      <c r="D122" s="48">
        <v>129001</v>
      </c>
      <c r="E122" s="48">
        <v>76506</v>
      </c>
      <c r="F122" s="48">
        <v>52495</v>
      </c>
      <c r="G122" s="74">
        <v>1058787170.9400001</v>
      </c>
      <c r="H122" s="74">
        <v>603416137.67000008</v>
      </c>
      <c r="I122" s="74">
        <v>455371033.26999992</v>
      </c>
      <c r="J122" s="48">
        <v>126890</v>
      </c>
      <c r="K122" s="49">
        <v>1025855358</v>
      </c>
      <c r="L122" s="49">
        <v>8085</v>
      </c>
      <c r="M122" s="50">
        <v>0.98099999999999998</v>
      </c>
      <c r="N122" s="50">
        <v>1.2E-2</v>
      </c>
      <c r="O122" s="79"/>
    </row>
    <row r="123" spans="2:15" x14ac:dyDescent="0.45">
      <c r="B123" s="47" t="s">
        <v>217</v>
      </c>
      <c r="C123" s="47" t="s">
        <v>61</v>
      </c>
      <c r="D123" s="48">
        <v>341</v>
      </c>
      <c r="E123" s="48">
        <v>328</v>
      </c>
      <c r="F123" s="48">
        <v>13</v>
      </c>
      <c r="G123" s="74">
        <v>750182</v>
      </c>
      <c r="H123" s="74">
        <v>701153</v>
      </c>
      <c r="I123" s="74">
        <v>49029</v>
      </c>
      <c r="J123" s="48">
        <v>306</v>
      </c>
      <c r="K123" s="49">
        <v>378886</v>
      </c>
      <c r="L123" s="49">
        <v>1238</v>
      </c>
      <c r="M123" s="50">
        <v>0.97699999999999998</v>
      </c>
      <c r="N123" s="50">
        <v>3.0000000000000001E-3</v>
      </c>
      <c r="O123" s="79"/>
    </row>
    <row r="124" spans="2:15" x14ac:dyDescent="0.45">
      <c r="B124" s="47" t="s">
        <v>218</v>
      </c>
      <c r="C124" s="47" t="s">
        <v>7</v>
      </c>
      <c r="D124" s="48">
        <v>7225</v>
      </c>
      <c r="E124" s="48">
        <v>6407</v>
      </c>
      <c r="F124" s="48">
        <v>818</v>
      </c>
      <c r="G124" s="74">
        <v>28410583</v>
      </c>
      <c r="H124" s="74">
        <v>23593321</v>
      </c>
      <c r="I124" s="74">
        <v>4817262</v>
      </c>
      <c r="J124" s="48">
        <v>6362</v>
      </c>
      <c r="K124" s="49">
        <v>25783274</v>
      </c>
      <c r="L124" s="49">
        <v>4053</v>
      </c>
      <c r="M124" s="50">
        <v>0.91700000000000004</v>
      </c>
      <c r="N124" s="50">
        <v>3.2000000000000001E-2</v>
      </c>
      <c r="O124" s="79"/>
    </row>
    <row r="125" spans="2:15" x14ac:dyDescent="0.45">
      <c r="B125" s="47" t="s">
        <v>219</v>
      </c>
      <c r="C125" s="47" t="s">
        <v>35</v>
      </c>
      <c r="D125" s="48">
        <v>214</v>
      </c>
      <c r="E125" s="48">
        <v>146</v>
      </c>
      <c r="F125" s="48">
        <v>68</v>
      </c>
      <c r="G125" s="74">
        <v>1965152</v>
      </c>
      <c r="H125" s="74">
        <v>1330506</v>
      </c>
      <c r="I125" s="74">
        <v>634646</v>
      </c>
      <c r="J125" s="48">
        <v>206</v>
      </c>
      <c r="K125" s="49">
        <v>1909841</v>
      </c>
      <c r="L125" s="49">
        <v>9271</v>
      </c>
      <c r="M125" s="50">
        <v>0.66</v>
      </c>
      <c r="N125" s="50">
        <v>0.15</v>
      </c>
      <c r="O125" s="79"/>
    </row>
    <row r="126" spans="2:15" x14ac:dyDescent="0.45">
      <c r="B126" s="47" t="s">
        <v>220</v>
      </c>
      <c r="C126" s="47" t="s">
        <v>221</v>
      </c>
      <c r="D126" s="48">
        <v>3143</v>
      </c>
      <c r="E126" s="48">
        <v>2190</v>
      </c>
      <c r="F126" s="48">
        <v>953</v>
      </c>
      <c r="G126" s="74">
        <v>28131480</v>
      </c>
      <c r="H126" s="74">
        <v>19872618</v>
      </c>
      <c r="I126" s="74">
        <v>8258862</v>
      </c>
      <c r="J126" s="48">
        <v>3086</v>
      </c>
      <c r="K126" s="49">
        <v>27422888</v>
      </c>
      <c r="L126" s="49">
        <v>8886</v>
      </c>
      <c r="M126" s="50">
        <v>0.89500000000000002</v>
      </c>
      <c r="N126" s="50">
        <v>2.7E-2</v>
      </c>
      <c r="O126" s="79"/>
    </row>
    <row r="127" spans="2:15" x14ac:dyDescent="0.45">
      <c r="B127" s="47" t="s">
        <v>222</v>
      </c>
      <c r="C127" s="47" t="s">
        <v>223</v>
      </c>
      <c r="D127" s="48">
        <v>28250</v>
      </c>
      <c r="E127" s="48">
        <v>19484</v>
      </c>
      <c r="F127" s="48">
        <v>8766</v>
      </c>
      <c r="G127" s="74">
        <v>224287473</v>
      </c>
      <c r="H127" s="74">
        <v>150686241</v>
      </c>
      <c r="I127" s="74">
        <v>73601232</v>
      </c>
      <c r="J127" s="48">
        <v>26685</v>
      </c>
      <c r="K127" s="49">
        <v>213134495</v>
      </c>
      <c r="L127" s="49">
        <v>7987</v>
      </c>
      <c r="M127" s="50">
        <v>0.997</v>
      </c>
      <c r="N127" s="50">
        <v>3.0000000000000001E-3</v>
      </c>
      <c r="O127" s="79"/>
    </row>
    <row r="128" spans="2:15" x14ac:dyDescent="0.45">
      <c r="B128" s="47" t="s">
        <v>224</v>
      </c>
      <c r="C128" s="47" t="s">
        <v>225</v>
      </c>
      <c r="D128" s="48">
        <v>12916</v>
      </c>
      <c r="E128" s="48">
        <v>8420</v>
      </c>
      <c r="F128" s="48">
        <v>4496</v>
      </c>
      <c r="G128" s="74">
        <v>118140679.87000003</v>
      </c>
      <c r="H128" s="74">
        <v>76220929.710000038</v>
      </c>
      <c r="I128" s="74">
        <v>41919750.159999989</v>
      </c>
      <c r="J128" s="48">
        <v>12799</v>
      </c>
      <c r="K128" s="49">
        <v>117013060</v>
      </c>
      <c r="L128" s="49">
        <v>9142</v>
      </c>
      <c r="M128" s="50">
        <v>0.85199999999999998</v>
      </c>
      <c r="N128" s="50">
        <v>5.6000000000000001E-2</v>
      </c>
      <c r="O128" s="79"/>
    </row>
    <row r="129" spans="1:15" x14ac:dyDescent="0.45">
      <c r="B129" s="47" t="s">
        <v>226</v>
      </c>
      <c r="C129" s="47" t="s">
        <v>227</v>
      </c>
      <c r="D129" s="48">
        <v>3796</v>
      </c>
      <c r="E129" s="48">
        <v>2678</v>
      </c>
      <c r="F129" s="48">
        <v>1118</v>
      </c>
      <c r="G129" s="74">
        <v>27993641</v>
      </c>
      <c r="H129" s="74">
        <v>19218029</v>
      </c>
      <c r="I129" s="74">
        <v>8775612</v>
      </c>
      <c r="J129" s="48">
        <v>3707</v>
      </c>
      <c r="K129" s="49">
        <v>27417200</v>
      </c>
      <c r="L129" s="49">
        <v>7396</v>
      </c>
      <c r="M129" s="50">
        <v>0.876</v>
      </c>
      <c r="N129" s="50">
        <v>5.8999999999999997E-2</v>
      </c>
      <c r="O129" s="79"/>
    </row>
    <row r="130" spans="1:15" x14ac:dyDescent="0.45">
      <c r="B130" s="47" t="s">
        <v>232</v>
      </c>
      <c r="C130" s="47" t="s">
        <v>61</v>
      </c>
      <c r="D130" s="48">
        <v>298</v>
      </c>
      <c r="E130" s="48">
        <v>271</v>
      </c>
      <c r="F130" s="48">
        <v>27</v>
      </c>
      <c r="G130" s="74">
        <v>1535360</v>
      </c>
      <c r="H130" s="74">
        <v>1320542</v>
      </c>
      <c r="I130" s="74">
        <v>214818</v>
      </c>
      <c r="J130" s="48">
        <v>251</v>
      </c>
      <c r="K130" s="49">
        <v>1372104</v>
      </c>
      <c r="L130" s="49">
        <v>5467</v>
      </c>
      <c r="M130" s="50">
        <v>0.66100000000000003</v>
      </c>
      <c r="N130" s="50">
        <v>0.151</v>
      </c>
      <c r="O130" s="79"/>
    </row>
    <row r="131" spans="1:15" x14ac:dyDescent="0.45">
      <c r="B131" s="47" t="s">
        <v>239</v>
      </c>
      <c r="C131" s="47" t="s">
        <v>240</v>
      </c>
      <c r="D131" s="48">
        <v>668</v>
      </c>
      <c r="E131" s="48">
        <v>479</v>
      </c>
      <c r="F131" s="48">
        <v>189</v>
      </c>
      <c r="G131" s="74">
        <v>5269569</v>
      </c>
      <c r="H131" s="74">
        <v>3677271</v>
      </c>
      <c r="I131" s="74">
        <v>1592298</v>
      </c>
      <c r="J131" s="48">
        <v>646</v>
      </c>
      <c r="K131" s="49">
        <v>5138460</v>
      </c>
      <c r="L131" s="49">
        <v>7954</v>
      </c>
      <c r="M131" s="50">
        <v>0.99199999999999999</v>
      </c>
      <c r="N131" s="50">
        <v>5.0000000000000001E-3</v>
      </c>
      <c r="O131" s="79"/>
    </row>
    <row r="132" spans="1:15" x14ac:dyDescent="0.45">
      <c r="B132" s="47" t="s">
        <v>241</v>
      </c>
      <c r="C132" s="47" t="s">
        <v>144</v>
      </c>
      <c r="D132" s="48">
        <v>13907</v>
      </c>
      <c r="E132" s="48">
        <v>11366</v>
      </c>
      <c r="F132" s="48">
        <v>2541</v>
      </c>
      <c r="G132" s="74">
        <v>90506460</v>
      </c>
      <c r="H132" s="74">
        <v>72412600</v>
      </c>
      <c r="I132" s="74">
        <v>18093860</v>
      </c>
      <c r="J132" s="48">
        <v>12799</v>
      </c>
      <c r="K132" s="49">
        <v>79255231</v>
      </c>
      <c r="L132" s="49">
        <v>6192</v>
      </c>
      <c r="M132" s="50">
        <v>0.90100000000000002</v>
      </c>
      <c r="N132" s="50">
        <v>4.3999999999999997E-2</v>
      </c>
      <c r="O132" s="79"/>
    </row>
    <row r="133" spans="1:15" x14ac:dyDescent="0.45">
      <c r="B133" s="47" t="s">
        <v>242</v>
      </c>
      <c r="C133" s="47" t="s">
        <v>243</v>
      </c>
      <c r="D133" s="48">
        <v>1370</v>
      </c>
      <c r="E133" s="48">
        <v>895</v>
      </c>
      <c r="F133" s="48">
        <v>475</v>
      </c>
      <c r="G133" s="74">
        <v>12763191.34</v>
      </c>
      <c r="H133" s="74">
        <v>8230601.2200000007</v>
      </c>
      <c r="I133" s="74">
        <v>4532590.1199999992</v>
      </c>
      <c r="J133" s="48">
        <v>1348</v>
      </c>
      <c r="K133" s="49">
        <v>12560928</v>
      </c>
      <c r="L133" s="49">
        <v>9318</v>
      </c>
      <c r="M133" s="50">
        <v>0.94</v>
      </c>
      <c r="N133" s="50">
        <v>2.7E-2</v>
      </c>
      <c r="O133" s="79"/>
    </row>
    <row r="134" spans="1:15" x14ac:dyDescent="0.45">
      <c r="B134" s="47" t="s">
        <v>244</v>
      </c>
      <c r="C134" s="47" t="s">
        <v>245</v>
      </c>
      <c r="D134" s="48">
        <v>43725</v>
      </c>
      <c r="E134" s="48">
        <v>30227</v>
      </c>
      <c r="F134" s="48">
        <v>13498</v>
      </c>
      <c r="G134" s="74">
        <v>334088754.39999986</v>
      </c>
      <c r="H134" s="74">
        <v>218822887.24999988</v>
      </c>
      <c r="I134" s="74">
        <v>115265867.14999996</v>
      </c>
      <c r="J134" s="48">
        <v>42151</v>
      </c>
      <c r="K134" s="49">
        <v>321064150</v>
      </c>
      <c r="L134" s="49">
        <v>7617</v>
      </c>
      <c r="M134" s="50">
        <v>0.84799999999999998</v>
      </c>
      <c r="N134" s="50">
        <v>5.3999999999999999E-2</v>
      </c>
      <c r="O134" s="79"/>
    </row>
    <row r="135" spans="1:15" x14ac:dyDescent="0.45">
      <c r="B135" s="47" t="s">
        <v>246</v>
      </c>
      <c r="C135" s="47" t="s">
        <v>35</v>
      </c>
      <c r="D135" s="48">
        <v>101</v>
      </c>
      <c r="E135" s="48">
        <v>70</v>
      </c>
      <c r="F135" s="48">
        <v>31</v>
      </c>
      <c r="G135" s="74">
        <v>980827.65</v>
      </c>
      <c r="H135" s="74">
        <v>678190.65</v>
      </c>
      <c r="I135" s="74">
        <v>302637</v>
      </c>
      <c r="J135" s="48">
        <v>99</v>
      </c>
      <c r="K135" s="49">
        <v>960828</v>
      </c>
      <c r="L135" s="49">
        <v>9705</v>
      </c>
      <c r="M135" s="50">
        <v>0.55600000000000005</v>
      </c>
      <c r="N135" s="50">
        <v>0.182</v>
      </c>
      <c r="O135" s="79"/>
    </row>
    <row r="136" spans="1:15" x14ac:dyDescent="0.45">
      <c r="B136" s="47" t="s">
        <v>247</v>
      </c>
      <c r="C136" s="47" t="s">
        <v>248</v>
      </c>
      <c r="D136" s="48">
        <v>32528</v>
      </c>
      <c r="E136" s="48">
        <v>23123</v>
      </c>
      <c r="F136" s="48">
        <v>9405</v>
      </c>
      <c r="G136" s="74">
        <v>265589663.83000001</v>
      </c>
      <c r="H136" s="74">
        <v>179582949.69</v>
      </c>
      <c r="I136" s="74">
        <v>86006714.140000001</v>
      </c>
      <c r="J136" s="48">
        <v>32225</v>
      </c>
      <c r="K136" s="49">
        <v>262398135</v>
      </c>
      <c r="L136" s="49">
        <v>8143</v>
      </c>
      <c r="M136" s="50">
        <v>0.995</v>
      </c>
      <c r="N136" s="50">
        <v>2E-3</v>
      </c>
      <c r="O136" s="79"/>
    </row>
    <row r="137" spans="1:15" x14ac:dyDescent="0.45">
      <c r="B137" s="47" t="s">
        <v>249</v>
      </c>
      <c r="C137" s="47" t="s">
        <v>102</v>
      </c>
      <c r="D137" s="48">
        <v>50</v>
      </c>
      <c r="E137" s="48">
        <v>50</v>
      </c>
      <c r="F137" s="48">
        <v>0</v>
      </c>
      <c r="G137" s="74">
        <v>463264</v>
      </c>
      <c r="H137" s="74">
        <v>463264</v>
      </c>
      <c r="I137" s="74">
        <v>0</v>
      </c>
      <c r="J137" s="48">
        <v>50</v>
      </c>
      <c r="K137" s="49">
        <v>463264</v>
      </c>
      <c r="L137" s="49">
        <v>9265</v>
      </c>
      <c r="M137" s="50">
        <v>0.86</v>
      </c>
      <c r="N137" s="50">
        <v>0.1</v>
      </c>
      <c r="O137" s="79"/>
    </row>
    <row r="138" spans="1:15" x14ac:dyDescent="0.45">
      <c r="B138" s="47" t="s">
        <v>250</v>
      </c>
      <c r="C138" s="47" t="s">
        <v>251</v>
      </c>
      <c r="D138" s="48">
        <v>11048</v>
      </c>
      <c r="E138" s="48">
        <v>11048</v>
      </c>
      <c r="F138" s="48">
        <v>0</v>
      </c>
      <c r="G138" s="74">
        <v>88396261</v>
      </c>
      <c r="H138" s="74">
        <v>88396261</v>
      </c>
      <c r="I138" s="74">
        <v>0</v>
      </c>
      <c r="J138" s="48">
        <v>10939</v>
      </c>
      <c r="K138" s="49">
        <v>87629233</v>
      </c>
      <c r="L138" s="49">
        <v>8011</v>
      </c>
      <c r="M138" s="50">
        <v>0.98099999999999998</v>
      </c>
      <c r="N138" s="50">
        <v>1.2999999999999999E-2</v>
      </c>
      <c r="O138" s="79"/>
    </row>
    <row r="139" spans="1:15" x14ac:dyDescent="0.45">
      <c r="B139" s="47" t="s">
        <v>252</v>
      </c>
      <c r="C139" s="47" t="s">
        <v>253</v>
      </c>
      <c r="D139" s="48">
        <v>10079</v>
      </c>
      <c r="E139" s="48">
        <v>7258</v>
      </c>
      <c r="F139" s="48">
        <v>2821</v>
      </c>
      <c r="G139" s="74">
        <v>80979528</v>
      </c>
      <c r="H139" s="74">
        <v>60684080</v>
      </c>
      <c r="I139" s="74">
        <v>20295448</v>
      </c>
      <c r="J139" s="48">
        <v>9860</v>
      </c>
      <c r="K139" s="49">
        <v>79910922</v>
      </c>
      <c r="L139" s="49">
        <v>8105</v>
      </c>
      <c r="M139" s="50">
        <v>0.80100000000000005</v>
      </c>
      <c r="N139" s="50">
        <v>0.124</v>
      </c>
      <c r="O139" s="79"/>
    </row>
    <row r="140" spans="1:15" x14ac:dyDescent="0.45">
      <c r="B140" s="47" t="s">
        <v>254</v>
      </c>
      <c r="C140" s="47" t="s">
        <v>164</v>
      </c>
      <c r="D140" s="48">
        <v>27436</v>
      </c>
      <c r="E140" s="48">
        <v>18181</v>
      </c>
      <c r="F140" s="48">
        <v>9255</v>
      </c>
      <c r="G140" s="74">
        <v>251239891.42000002</v>
      </c>
      <c r="H140" s="74">
        <v>163979729.84000003</v>
      </c>
      <c r="I140" s="74">
        <v>87260161.579999983</v>
      </c>
      <c r="J140" s="48">
        <v>27114</v>
      </c>
      <c r="K140" s="49">
        <v>246746567</v>
      </c>
      <c r="L140" s="49">
        <v>9100</v>
      </c>
      <c r="M140" s="50">
        <v>0.93700000000000006</v>
      </c>
      <c r="N140" s="50">
        <v>3.7999999999999999E-2</v>
      </c>
      <c r="O140" s="79"/>
    </row>
    <row r="141" spans="1:15" x14ac:dyDescent="0.45">
      <c r="A141" s="47"/>
      <c r="B141" s="47" t="s">
        <v>255</v>
      </c>
      <c r="C141" s="47" t="s">
        <v>256</v>
      </c>
      <c r="D141" s="48">
        <v>1274</v>
      </c>
      <c r="E141" s="48">
        <v>863</v>
      </c>
      <c r="F141" s="48">
        <v>411</v>
      </c>
      <c r="G141" s="74">
        <v>11976255.1</v>
      </c>
      <c r="H141" s="74">
        <v>8049514.0999999996</v>
      </c>
      <c r="I141" s="74">
        <v>3926741</v>
      </c>
      <c r="J141" s="48">
        <v>1185</v>
      </c>
      <c r="K141" s="49">
        <v>11154083</v>
      </c>
      <c r="L141" s="49">
        <v>9413</v>
      </c>
      <c r="M141" s="50">
        <v>0.84499999999999997</v>
      </c>
      <c r="N141" s="50">
        <v>6.8000000000000005E-2</v>
      </c>
      <c r="O141" s="79"/>
    </row>
    <row r="142" spans="1:15" x14ac:dyDescent="0.45">
      <c r="A142" s="47"/>
      <c r="B142" s="47" t="s">
        <v>257</v>
      </c>
      <c r="C142" s="47" t="s">
        <v>256</v>
      </c>
      <c r="D142" s="48">
        <v>355</v>
      </c>
      <c r="E142" s="48">
        <v>240</v>
      </c>
      <c r="F142" s="48">
        <v>115</v>
      </c>
      <c r="G142" s="74">
        <v>3332713.63</v>
      </c>
      <c r="H142" s="74">
        <v>2246740.63</v>
      </c>
      <c r="I142" s="74">
        <v>1085973</v>
      </c>
      <c r="J142" s="48">
        <v>348</v>
      </c>
      <c r="K142" s="49">
        <v>3261866</v>
      </c>
      <c r="L142" s="49">
        <v>9373</v>
      </c>
      <c r="M142" s="50">
        <v>0.79300000000000004</v>
      </c>
      <c r="N142" s="50">
        <v>9.8000000000000004E-2</v>
      </c>
      <c r="O142" s="79"/>
    </row>
    <row r="143" spans="1:15" x14ac:dyDescent="0.45">
      <c r="A143" s="47"/>
      <c r="B143" s="47" t="s">
        <v>258</v>
      </c>
      <c r="C143" s="47" t="s">
        <v>7</v>
      </c>
      <c r="D143" s="48">
        <v>1286</v>
      </c>
      <c r="E143" s="48">
        <v>866</v>
      </c>
      <c r="F143" s="48">
        <v>420</v>
      </c>
      <c r="G143" s="74">
        <v>12122777</v>
      </c>
      <c r="H143" s="74">
        <v>8162093</v>
      </c>
      <c r="I143" s="74">
        <v>3960684</v>
      </c>
      <c r="J143" s="48">
        <v>1281</v>
      </c>
      <c r="K143" s="49">
        <v>12008654</v>
      </c>
      <c r="L143" s="49">
        <v>9374</v>
      </c>
      <c r="M143" s="50">
        <v>0.998</v>
      </c>
      <c r="N143" s="50">
        <v>2E-3</v>
      </c>
      <c r="O143" s="79"/>
    </row>
    <row r="144" spans="1:15" x14ac:dyDescent="0.45">
      <c r="A144" s="47"/>
      <c r="B144" s="47"/>
      <c r="C144" s="48"/>
      <c r="D144" s="48"/>
      <c r="E144" s="47"/>
      <c r="F144" s="74"/>
      <c r="G144" s="74"/>
      <c r="H144" s="74"/>
      <c r="I144" s="48"/>
      <c r="J144" s="49"/>
      <c r="K144" s="49"/>
      <c r="L144" s="50"/>
      <c r="M144" s="50"/>
      <c r="N144" s="47"/>
      <c r="O144" s="79"/>
    </row>
    <row r="145" spans="1:26" x14ac:dyDescent="0.45">
      <c r="A145" s="47"/>
      <c r="B145" s="47"/>
      <c r="C145" s="48"/>
      <c r="D145" s="48"/>
      <c r="E145" s="47"/>
      <c r="F145" s="74"/>
      <c r="G145" s="74"/>
      <c r="H145" s="74"/>
      <c r="I145" s="48"/>
      <c r="J145" s="49"/>
      <c r="K145" s="49"/>
      <c r="L145" s="50"/>
      <c r="M145" s="50"/>
      <c r="N145" s="47"/>
    </row>
    <row r="146" spans="1:26" x14ac:dyDescent="0.45">
      <c r="A146" s="47"/>
      <c r="B146" s="47"/>
      <c r="C146" s="48"/>
      <c r="D146" s="48"/>
      <c r="E146" s="47"/>
      <c r="F146" s="74"/>
      <c r="G146" s="74"/>
      <c r="H146" s="74"/>
      <c r="I146" s="48"/>
      <c r="J146" s="49"/>
      <c r="K146" s="49"/>
      <c r="L146" s="50"/>
      <c r="M146" s="50"/>
      <c r="N146" s="47"/>
    </row>
    <row r="147" spans="1:26" x14ac:dyDescent="0.45">
      <c r="A147" s="47"/>
      <c r="B147" s="47"/>
      <c r="C147" s="48"/>
      <c r="D147" s="48"/>
      <c r="E147" s="47"/>
      <c r="F147" s="74"/>
      <c r="G147" s="74"/>
      <c r="H147" s="74"/>
      <c r="I147" s="48"/>
      <c r="J147" s="49"/>
      <c r="K147" s="49"/>
      <c r="L147" s="50"/>
      <c r="M147" s="50"/>
      <c r="N147" s="47"/>
    </row>
    <row r="148" spans="1:26" x14ac:dyDescent="0.45">
      <c r="A148" s="47"/>
      <c r="B148" s="47"/>
      <c r="C148" s="48"/>
      <c r="D148" s="48"/>
      <c r="E148" s="47"/>
      <c r="F148" s="74"/>
      <c r="G148" s="74"/>
      <c r="H148" s="74"/>
      <c r="I148" s="48"/>
      <c r="J148" s="49"/>
      <c r="K148" s="49"/>
      <c r="L148" s="50"/>
      <c r="M148" s="50"/>
      <c r="N148" s="47"/>
      <c r="O148" s="47"/>
      <c r="P148" s="48"/>
      <c r="Q148" s="48"/>
      <c r="R148" s="47"/>
      <c r="S148" s="74"/>
      <c r="T148" s="74"/>
      <c r="U148" s="74"/>
      <c r="V148" s="48"/>
      <c r="W148" s="49"/>
      <c r="X148" s="49"/>
      <c r="Y148" s="50"/>
      <c r="Z148" s="50"/>
    </row>
    <row r="149" spans="1:26" x14ac:dyDescent="0.45">
      <c r="A149" s="47"/>
      <c r="B149" s="47"/>
      <c r="C149" s="48"/>
      <c r="D149" s="48"/>
      <c r="E149" s="47"/>
      <c r="F149" s="74"/>
      <c r="G149" s="74"/>
      <c r="H149" s="74"/>
      <c r="I149" s="48"/>
      <c r="J149" s="49"/>
      <c r="K149" s="49"/>
      <c r="L149" s="50"/>
      <c r="M149" s="50"/>
      <c r="N149" s="47"/>
    </row>
    <row r="150" spans="1:26" x14ac:dyDescent="0.45">
      <c r="A150" s="47"/>
      <c r="B150" s="47"/>
      <c r="C150" s="48"/>
      <c r="D150" s="48"/>
      <c r="E150" s="47"/>
      <c r="F150" s="74"/>
      <c r="G150" s="74"/>
      <c r="H150" s="74"/>
      <c r="I150" s="48"/>
      <c r="J150" s="49"/>
      <c r="K150" s="49"/>
      <c r="L150" s="50"/>
      <c r="M150" s="50"/>
      <c r="N150" s="47"/>
    </row>
    <row r="151" spans="1:26" x14ac:dyDescent="0.45">
      <c r="A151" s="47"/>
      <c r="B151" s="47"/>
      <c r="C151" s="48"/>
      <c r="D151" s="48"/>
      <c r="E151" s="47"/>
      <c r="F151" s="74"/>
      <c r="G151" s="74"/>
      <c r="H151" s="74"/>
      <c r="I151" s="48"/>
      <c r="J151" s="49"/>
      <c r="K151" s="49"/>
      <c r="L151" s="50"/>
      <c r="M151" s="50"/>
      <c r="N151" s="47"/>
    </row>
    <row r="152" spans="1:26" x14ac:dyDescent="0.45">
      <c r="A152" s="47"/>
      <c r="B152" s="47"/>
      <c r="C152" s="48"/>
      <c r="D152" s="48"/>
      <c r="E152" s="47"/>
      <c r="F152" s="74"/>
      <c r="G152" s="74"/>
      <c r="H152" s="74"/>
      <c r="I152" s="48"/>
      <c r="J152" s="49"/>
      <c r="K152" s="49"/>
      <c r="L152" s="50"/>
      <c r="M152" s="50"/>
      <c r="N152" s="47"/>
    </row>
    <row r="153" spans="1:26" x14ac:dyDescent="0.45">
      <c r="A153" s="47"/>
      <c r="B153" s="47"/>
      <c r="C153" s="48"/>
      <c r="D153" s="48"/>
      <c r="E153" s="47"/>
      <c r="F153" s="74"/>
      <c r="G153" s="74"/>
      <c r="H153" s="74"/>
      <c r="I153" s="48"/>
      <c r="J153" s="49"/>
      <c r="K153" s="49"/>
      <c r="L153" s="50"/>
      <c r="M153" s="50"/>
      <c r="N153" s="47"/>
    </row>
    <row r="154" spans="1:26" x14ac:dyDescent="0.45">
      <c r="B154" s="47"/>
      <c r="C154" s="47"/>
      <c r="D154" s="48"/>
      <c r="E154" s="48"/>
      <c r="J154" s="48"/>
      <c r="K154" s="49"/>
      <c r="L154" s="49"/>
      <c r="M154" s="50"/>
      <c r="N154" s="50"/>
    </row>
    <row r="155" spans="1:26" x14ac:dyDescent="0.45">
      <c r="B155" s="47"/>
      <c r="C155" s="47"/>
      <c r="D155" s="48"/>
      <c r="E155" s="48"/>
      <c r="J155" s="48"/>
      <c r="K155" s="49"/>
      <c r="L155" s="49"/>
      <c r="M155" s="50"/>
      <c r="N155" s="50"/>
    </row>
    <row r="156" spans="1:26" x14ac:dyDescent="0.45">
      <c r="B156" s="47"/>
      <c r="C156" s="47"/>
      <c r="D156" s="48"/>
      <c r="E156" s="48"/>
      <c r="J156" s="48"/>
      <c r="K156" s="49"/>
      <c r="L156" s="49"/>
      <c r="M156" s="50"/>
      <c r="N156" s="50"/>
    </row>
    <row r="157" spans="1:26" x14ac:dyDescent="0.45">
      <c r="B157" s="47"/>
      <c r="C157" s="47"/>
      <c r="D157" s="48"/>
      <c r="E157" s="48"/>
      <c r="J157" s="48"/>
      <c r="K157" s="49"/>
      <c r="L157" s="49"/>
      <c r="M157" s="50"/>
      <c r="N157" s="50"/>
    </row>
    <row r="158" spans="1:26" x14ac:dyDescent="0.45">
      <c r="B158" s="47"/>
      <c r="C158" s="47"/>
      <c r="D158" s="48"/>
      <c r="E158" s="48"/>
      <c r="J158" s="48"/>
      <c r="K158" s="49"/>
      <c r="L158" s="49"/>
      <c r="M158" s="50"/>
      <c r="N158" s="50"/>
    </row>
    <row r="159" spans="1:26" x14ac:dyDescent="0.45">
      <c r="B159" s="47"/>
      <c r="C159" s="47"/>
      <c r="D159" s="48"/>
      <c r="E159" s="48"/>
      <c r="J159" s="48"/>
      <c r="K159" s="49"/>
      <c r="L159" s="49"/>
      <c r="M159" s="50"/>
      <c r="N159" s="50"/>
    </row>
    <row r="160" spans="1:26" x14ac:dyDescent="0.45">
      <c r="B160" s="47"/>
      <c r="C160" s="47"/>
      <c r="D160" s="48"/>
      <c r="E160" s="48"/>
      <c r="J160" s="48"/>
      <c r="K160" s="49"/>
      <c r="L160" s="49"/>
      <c r="M160" s="50"/>
      <c r="N160"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8" t="s">
        <v>304</v>
      </c>
      <c r="C2" s="113"/>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8" t="s">
        <v>309</v>
      </c>
      <c r="C2" s="113"/>
    </row>
    <row r="3" spans="1:3" s="54" customFormat="1" ht="19.5" thickBot="1" x14ac:dyDescent="0.65"/>
    <row r="4" spans="1:3" s="54" customFormat="1" ht="54" customHeight="1" thickBot="1" x14ac:dyDescent="0.65">
      <c r="B4" s="114" t="s">
        <v>335</v>
      </c>
      <c r="C4" s="115"/>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4"/>
  <sheetViews>
    <sheetView workbookViewId="0"/>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44178</v>
      </c>
      <c r="B2" s="1" t="s">
        <v>277</v>
      </c>
      <c r="C2" s="1" t="s">
        <v>276</v>
      </c>
      <c r="D2" s="2">
        <v>4791348</v>
      </c>
      <c r="E2" s="2">
        <v>3406872</v>
      </c>
      <c r="F2" s="2">
        <v>1384476</v>
      </c>
      <c r="G2" s="76">
        <v>36689882998.600044</v>
      </c>
      <c r="H2" s="76">
        <v>25211935661.920036</v>
      </c>
      <c r="I2" s="76">
        <v>11477947336.68001</v>
      </c>
      <c r="J2" s="2">
        <v>4676987</v>
      </c>
      <c r="K2" s="2">
        <v>94477</v>
      </c>
      <c r="L2" s="2">
        <v>19489</v>
      </c>
      <c r="M2" s="3">
        <v>35756379596</v>
      </c>
      <c r="N2" s="3">
        <v>7645</v>
      </c>
      <c r="O2" s="36">
        <v>0.95399999999999996</v>
      </c>
      <c r="P2" s="36">
        <v>2.8000000000000001E-2</v>
      </c>
      <c r="Q2" s="36">
        <v>1.7999999999999999E-2</v>
      </c>
      <c r="R2" s="36">
        <v>0.97799999999999998</v>
      </c>
      <c r="S2" s="36">
        <v>1.7999999999999999E-2</v>
      </c>
      <c r="T2" s="36">
        <v>4.0000000000000001E-3</v>
      </c>
      <c r="U2" s="2">
        <v>18832</v>
      </c>
      <c r="V2" s="2">
        <v>22383</v>
      </c>
      <c r="W2" s="2">
        <v>15394</v>
      </c>
      <c r="X2" s="2">
        <v>6989</v>
      </c>
      <c r="Y2" s="76">
        <v>162075440.09999999</v>
      </c>
      <c r="Z2" s="76">
        <v>114103497.91</v>
      </c>
      <c r="AA2" s="76">
        <v>47971942.190000005</v>
      </c>
      <c r="AB2" s="2">
        <v>21176</v>
      </c>
      <c r="AC2" s="2">
        <v>551</v>
      </c>
      <c r="AD2" s="2">
        <v>19489</v>
      </c>
      <c r="AE2" s="3">
        <v>152927458</v>
      </c>
      <c r="AF2" s="3">
        <v>7222</v>
      </c>
      <c r="AG2" s="36">
        <v>0.95499999999999996</v>
      </c>
      <c r="AH2" s="36">
        <v>2.4E-2</v>
      </c>
      <c r="AI2" s="36">
        <v>2.1000000000000001E-2</v>
      </c>
      <c r="AL2" s="83">
        <f>R2+S2+T2</f>
        <v>1</v>
      </c>
      <c r="AM2" s="83">
        <f>O2+P2+Q2</f>
        <v>1</v>
      </c>
      <c r="AN2" s="83">
        <f>AG2+AH2+AI2</f>
        <v>1</v>
      </c>
    </row>
    <row r="3" spans="1:40" x14ac:dyDescent="0.45">
      <c r="A3" s="60">
        <v>44178</v>
      </c>
      <c r="B3" s="1" t="s">
        <v>319</v>
      </c>
      <c r="C3" s="1" t="s">
        <v>276</v>
      </c>
      <c r="D3" s="2">
        <v>78</v>
      </c>
      <c r="E3" s="2">
        <v>56</v>
      </c>
      <c r="F3" s="2">
        <v>22</v>
      </c>
      <c r="G3" s="76">
        <v>711186.42</v>
      </c>
      <c r="H3" s="76">
        <v>498640.42000000004</v>
      </c>
      <c r="I3" s="76">
        <v>212546</v>
      </c>
      <c r="J3" s="2">
        <v>75</v>
      </c>
      <c r="K3" s="2">
        <v>3</v>
      </c>
      <c r="L3" s="2">
        <v>0</v>
      </c>
      <c r="M3" s="3">
        <v>672142</v>
      </c>
      <c r="N3" s="3">
        <v>8962</v>
      </c>
      <c r="O3" s="36">
        <v>0.81299999999999994</v>
      </c>
      <c r="P3" s="36">
        <v>0.12</v>
      </c>
      <c r="Q3" s="36">
        <v>6.7000000000000004E-2</v>
      </c>
      <c r="R3" s="36">
        <v>0.97399999999999998</v>
      </c>
      <c r="S3" s="36">
        <v>2.5999999999999999E-2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5" si="0">R3+S3+T3</f>
        <v>1</v>
      </c>
      <c r="AM3" s="83">
        <f t="shared" ref="AM3:AM65" si="1">O3+P3+Q3</f>
        <v>1</v>
      </c>
      <c r="AN3" s="83">
        <f t="shared" ref="AN3:AN65" si="2">AG3+AH3+AI3</f>
        <v>0</v>
      </c>
    </row>
    <row r="4" spans="1:40" x14ac:dyDescent="0.45">
      <c r="A4" s="60">
        <v>44178</v>
      </c>
      <c r="B4" s="1" t="s">
        <v>2</v>
      </c>
      <c r="C4" s="1" t="s">
        <v>3</v>
      </c>
      <c r="D4" s="2">
        <v>373</v>
      </c>
      <c r="E4" s="2">
        <v>255</v>
      </c>
      <c r="F4" s="2">
        <v>118</v>
      </c>
      <c r="G4" s="76">
        <v>3526126.25</v>
      </c>
      <c r="H4" s="76">
        <v>2426236.25</v>
      </c>
      <c r="I4" s="76">
        <v>1099890</v>
      </c>
      <c r="J4" s="2">
        <v>364</v>
      </c>
      <c r="K4" s="2">
        <v>6</v>
      </c>
      <c r="L4" s="2">
        <v>3</v>
      </c>
      <c r="M4" s="3">
        <v>3412688</v>
      </c>
      <c r="N4" s="3">
        <v>9376</v>
      </c>
      <c r="O4" s="36">
        <v>0.629</v>
      </c>
      <c r="P4" s="36">
        <v>0.25</v>
      </c>
      <c r="Q4" s="36">
        <v>0.121</v>
      </c>
      <c r="R4" s="36">
        <v>0.97599999999999998</v>
      </c>
      <c r="S4" s="36">
        <v>1.6E-2</v>
      </c>
      <c r="T4" s="36">
        <v>8.0000000000000002E-3</v>
      </c>
      <c r="U4" s="2">
        <v>2</v>
      </c>
      <c r="V4" s="2">
        <v>1</v>
      </c>
      <c r="W4" s="2">
        <v>1</v>
      </c>
      <c r="X4" s="2">
        <v>0</v>
      </c>
      <c r="Y4" s="76">
        <v>5000</v>
      </c>
      <c r="Z4" s="76">
        <v>5000</v>
      </c>
      <c r="AA4" s="76">
        <v>0</v>
      </c>
      <c r="AB4" s="2">
        <v>0</v>
      </c>
      <c r="AC4" s="2">
        <v>0</v>
      </c>
      <c r="AD4" s="2">
        <v>3</v>
      </c>
      <c r="AE4" s="3">
        <v>0</v>
      </c>
      <c r="AF4" s="3">
        <v>0</v>
      </c>
      <c r="AG4" s="36">
        <v>0</v>
      </c>
      <c r="AH4" s="36">
        <v>0</v>
      </c>
      <c r="AI4" s="36">
        <v>0</v>
      </c>
      <c r="AL4" s="83">
        <f t="shared" si="0"/>
        <v>1</v>
      </c>
      <c r="AM4" s="83">
        <f t="shared" si="1"/>
        <v>1</v>
      </c>
      <c r="AN4" s="83">
        <f t="shared" si="2"/>
        <v>0</v>
      </c>
    </row>
    <row r="5" spans="1:40" x14ac:dyDescent="0.45">
      <c r="A5" s="60">
        <v>44178</v>
      </c>
      <c r="B5" s="1" t="s">
        <v>4</v>
      </c>
      <c r="C5" s="1" t="s">
        <v>5</v>
      </c>
      <c r="D5" s="2">
        <v>392</v>
      </c>
      <c r="E5" s="2">
        <v>259</v>
      </c>
      <c r="F5" s="2">
        <v>133</v>
      </c>
      <c r="G5" s="76">
        <v>3818347</v>
      </c>
      <c r="H5" s="76">
        <v>2515643</v>
      </c>
      <c r="I5" s="76">
        <v>1302704</v>
      </c>
      <c r="J5" s="2">
        <v>388</v>
      </c>
      <c r="K5" s="2">
        <v>3</v>
      </c>
      <c r="L5" s="2">
        <v>1</v>
      </c>
      <c r="M5" s="3">
        <v>3746405</v>
      </c>
      <c r="N5" s="3">
        <v>9656</v>
      </c>
      <c r="O5" s="36">
        <v>0.93</v>
      </c>
      <c r="P5" s="36">
        <v>2.8000000000000001E-2</v>
      </c>
      <c r="Q5" s="36">
        <v>4.1000000000000002E-2</v>
      </c>
      <c r="R5" s="36">
        <v>0.995</v>
      </c>
      <c r="S5" s="36">
        <v>3.0000000000000001E-3</v>
      </c>
      <c r="T5" s="36">
        <v>3.0000000000000001E-3</v>
      </c>
      <c r="U5" s="2">
        <v>0</v>
      </c>
      <c r="V5" s="2">
        <v>2</v>
      </c>
      <c r="W5" s="2">
        <v>1</v>
      </c>
      <c r="X5" s="2">
        <v>1</v>
      </c>
      <c r="Y5" s="76">
        <v>15000</v>
      </c>
      <c r="Z5" s="76">
        <v>10000</v>
      </c>
      <c r="AA5" s="76">
        <v>5000</v>
      </c>
      <c r="AB5" s="2">
        <v>1</v>
      </c>
      <c r="AC5" s="2">
        <v>0</v>
      </c>
      <c r="AD5" s="2">
        <v>1</v>
      </c>
      <c r="AE5" s="3">
        <v>5000</v>
      </c>
      <c r="AF5" s="3">
        <v>5000</v>
      </c>
      <c r="AG5" s="36">
        <v>1</v>
      </c>
      <c r="AH5" s="36">
        <v>0</v>
      </c>
      <c r="AI5" s="36">
        <v>0</v>
      </c>
      <c r="AL5" s="83">
        <f t="shared" si="0"/>
        <v>1.0009999999999999</v>
      </c>
      <c r="AM5" s="83">
        <f t="shared" si="1"/>
        <v>0.99900000000000011</v>
      </c>
      <c r="AN5" s="83">
        <f t="shared" si="2"/>
        <v>1</v>
      </c>
    </row>
    <row r="6" spans="1:40" x14ac:dyDescent="0.45">
      <c r="A6" s="60">
        <v>44178</v>
      </c>
      <c r="B6" s="1" t="s">
        <v>6</v>
      </c>
      <c r="C6" s="1" t="s">
        <v>7</v>
      </c>
      <c r="D6" s="2">
        <v>4845</v>
      </c>
      <c r="E6" s="2">
        <v>3798</v>
      </c>
      <c r="F6" s="2">
        <v>1047</v>
      </c>
      <c r="G6" s="76">
        <v>36075218</v>
      </c>
      <c r="H6" s="76">
        <v>27869139</v>
      </c>
      <c r="I6" s="76">
        <v>8206079</v>
      </c>
      <c r="J6" s="2">
        <v>4368</v>
      </c>
      <c r="K6" s="2">
        <v>235</v>
      </c>
      <c r="L6" s="2">
        <v>242</v>
      </c>
      <c r="M6" s="3">
        <v>33100669</v>
      </c>
      <c r="N6" s="3">
        <v>7578</v>
      </c>
      <c r="O6" s="36">
        <v>0.83799999999999997</v>
      </c>
      <c r="P6" s="36">
        <v>6.5000000000000002E-2</v>
      </c>
      <c r="Q6" s="36">
        <v>9.7000000000000003E-2</v>
      </c>
      <c r="R6" s="36">
        <v>0.90200000000000002</v>
      </c>
      <c r="S6" s="36">
        <v>4.8000000000000001E-2</v>
      </c>
      <c r="T6" s="36">
        <v>0.05</v>
      </c>
      <c r="U6" s="2">
        <v>244</v>
      </c>
      <c r="V6" s="2">
        <v>23</v>
      </c>
      <c r="W6" s="2">
        <v>16</v>
      </c>
      <c r="X6" s="2">
        <v>7</v>
      </c>
      <c r="Y6" s="76">
        <v>161534</v>
      </c>
      <c r="Z6" s="76">
        <v>123856</v>
      </c>
      <c r="AA6" s="76">
        <v>37678</v>
      </c>
      <c r="AB6" s="2">
        <v>25</v>
      </c>
      <c r="AC6" s="2">
        <v>0</v>
      </c>
      <c r="AD6" s="2">
        <v>242</v>
      </c>
      <c r="AE6" s="3">
        <v>166589</v>
      </c>
      <c r="AF6" s="3">
        <v>6664</v>
      </c>
      <c r="AG6" s="36">
        <v>0.92</v>
      </c>
      <c r="AH6" s="36">
        <v>0.04</v>
      </c>
      <c r="AI6" s="36">
        <v>0.04</v>
      </c>
      <c r="AL6" s="83">
        <f t="shared" si="0"/>
        <v>1</v>
      </c>
      <c r="AM6" s="83">
        <f t="shared" si="1"/>
        <v>1</v>
      </c>
      <c r="AN6" s="83">
        <f t="shared" si="2"/>
        <v>1</v>
      </c>
    </row>
    <row r="7" spans="1:40" x14ac:dyDescent="0.45">
      <c r="A7" s="60">
        <v>44178</v>
      </c>
      <c r="B7" s="1" t="s">
        <v>8</v>
      </c>
      <c r="C7" s="1" t="s">
        <v>9</v>
      </c>
      <c r="D7" s="2">
        <v>5362</v>
      </c>
      <c r="E7" s="2">
        <v>4064</v>
      </c>
      <c r="F7" s="2">
        <v>1298</v>
      </c>
      <c r="G7" s="76">
        <v>41846827</v>
      </c>
      <c r="H7" s="76">
        <v>31193488</v>
      </c>
      <c r="I7" s="76">
        <v>10653339</v>
      </c>
      <c r="J7" s="2">
        <v>5143</v>
      </c>
      <c r="K7" s="2">
        <v>200</v>
      </c>
      <c r="L7" s="2">
        <v>19</v>
      </c>
      <c r="M7" s="3">
        <v>38493945</v>
      </c>
      <c r="N7" s="3">
        <v>7485</v>
      </c>
      <c r="O7" s="36">
        <v>0.97499999999999998</v>
      </c>
      <c r="P7" s="36">
        <v>0.01</v>
      </c>
      <c r="Q7" s="36">
        <v>1.4999999999999999E-2</v>
      </c>
      <c r="R7" s="36">
        <v>0.95899999999999996</v>
      </c>
      <c r="S7" s="36">
        <v>3.6999999999999998E-2</v>
      </c>
      <c r="T7" s="36">
        <v>4.0000000000000001E-3</v>
      </c>
      <c r="U7" s="2">
        <v>22</v>
      </c>
      <c r="V7" s="2">
        <v>34</v>
      </c>
      <c r="W7" s="2">
        <v>30</v>
      </c>
      <c r="X7" s="2">
        <v>4</v>
      </c>
      <c r="Y7" s="76">
        <v>255717</v>
      </c>
      <c r="Z7" s="76">
        <v>225705</v>
      </c>
      <c r="AA7" s="76">
        <v>30012</v>
      </c>
      <c r="AB7" s="2">
        <v>36</v>
      </c>
      <c r="AC7" s="2">
        <v>1</v>
      </c>
      <c r="AD7" s="2">
        <v>19</v>
      </c>
      <c r="AE7" s="3">
        <v>226785</v>
      </c>
      <c r="AF7" s="3">
        <v>6300</v>
      </c>
      <c r="AG7" s="36">
        <v>1</v>
      </c>
      <c r="AH7" s="36">
        <v>0</v>
      </c>
      <c r="AI7" s="36">
        <v>0</v>
      </c>
      <c r="AL7" s="83">
        <f t="shared" si="0"/>
        <v>1</v>
      </c>
      <c r="AM7" s="83">
        <f t="shared" si="1"/>
        <v>1</v>
      </c>
      <c r="AN7" s="83">
        <f t="shared" si="2"/>
        <v>1</v>
      </c>
    </row>
    <row r="8" spans="1:40" x14ac:dyDescent="0.45">
      <c r="A8" s="60">
        <v>44178</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44178</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44178</v>
      </c>
      <c r="B10" s="1" t="s">
        <v>12</v>
      </c>
      <c r="C10" s="1" t="s">
        <v>13</v>
      </c>
      <c r="D10" s="2">
        <v>3876</v>
      </c>
      <c r="E10" s="2">
        <v>2490</v>
      </c>
      <c r="F10" s="2">
        <v>1386</v>
      </c>
      <c r="G10" s="76">
        <v>36624194.250000007</v>
      </c>
      <c r="H10" s="76">
        <v>23487608.080000009</v>
      </c>
      <c r="I10" s="76">
        <v>13136586.169999998</v>
      </c>
      <c r="J10" s="2">
        <v>3825</v>
      </c>
      <c r="K10" s="2">
        <v>39</v>
      </c>
      <c r="L10" s="2">
        <v>12</v>
      </c>
      <c r="M10" s="3">
        <v>36148951</v>
      </c>
      <c r="N10" s="3">
        <v>9451</v>
      </c>
      <c r="O10" s="36">
        <v>0.93400000000000005</v>
      </c>
      <c r="P10" s="36">
        <v>0.02</v>
      </c>
      <c r="Q10" s="36">
        <v>4.5999999999999999E-2</v>
      </c>
      <c r="R10" s="36">
        <v>0.98799999999999999</v>
      </c>
      <c r="S10" s="36">
        <v>8.9999999999999993E-3</v>
      </c>
      <c r="T10" s="36">
        <v>3.0000000000000001E-3</v>
      </c>
      <c r="U10" s="2">
        <v>12</v>
      </c>
      <c r="V10" s="2">
        <v>17</v>
      </c>
      <c r="W10" s="2">
        <v>12</v>
      </c>
      <c r="X10" s="2">
        <v>5</v>
      </c>
      <c r="Y10" s="76">
        <v>156500</v>
      </c>
      <c r="Z10" s="76">
        <v>106500</v>
      </c>
      <c r="AA10" s="76">
        <v>50000</v>
      </c>
      <c r="AB10" s="2">
        <v>17</v>
      </c>
      <c r="AC10" s="2">
        <v>0</v>
      </c>
      <c r="AD10" s="2">
        <v>12</v>
      </c>
      <c r="AE10" s="3">
        <v>155000</v>
      </c>
      <c r="AF10" s="3">
        <v>9118</v>
      </c>
      <c r="AG10" s="36">
        <v>0.88200000000000001</v>
      </c>
      <c r="AH10" s="36">
        <v>5.8999999999999997E-2</v>
      </c>
      <c r="AI10" s="36">
        <v>5.8999999999999997E-2</v>
      </c>
      <c r="AL10" s="83">
        <f t="shared" si="0"/>
        <v>1</v>
      </c>
      <c r="AM10" s="83">
        <f t="shared" si="1"/>
        <v>1</v>
      </c>
      <c r="AN10" s="83">
        <f t="shared" si="2"/>
        <v>1</v>
      </c>
    </row>
    <row r="11" spans="1:40" x14ac:dyDescent="0.45">
      <c r="A11" s="60">
        <v>44178</v>
      </c>
      <c r="B11" s="1" t="s">
        <v>14</v>
      </c>
      <c r="C11" s="1" t="s">
        <v>7</v>
      </c>
      <c r="D11" s="2">
        <v>10768</v>
      </c>
      <c r="E11" s="2">
        <v>7682</v>
      </c>
      <c r="F11" s="2">
        <v>3086</v>
      </c>
      <c r="G11" s="76">
        <v>88416191.230000019</v>
      </c>
      <c r="H11" s="76">
        <v>61533122.040000021</v>
      </c>
      <c r="I11" s="76">
        <v>26883069.189999998</v>
      </c>
      <c r="J11" s="2">
        <v>10505</v>
      </c>
      <c r="K11" s="2">
        <v>165</v>
      </c>
      <c r="L11" s="2">
        <v>107</v>
      </c>
      <c r="M11" s="3">
        <v>86667496</v>
      </c>
      <c r="N11" s="3">
        <v>8250</v>
      </c>
      <c r="O11" s="36">
        <v>0.95599999999999996</v>
      </c>
      <c r="P11" s="36">
        <v>2.5000000000000001E-2</v>
      </c>
      <c r="Q11" s="36">
        <v>1.9E-2</v>
      </c>
      <c r="R11" s="36">
        <v>0.97599999999999998</v>
      </c>
      <c r="S11" s="36">
        <v>1.4999999999999999E-2</v>
      </c>
      <c r="T11" s="36">
        <v>0.01</v>
      </c>
      <c r="U11" s="2">
        <v>103</v>
      </c>
      <c r="V11" s="2">
        <v>33</v>
      </c>
      <c r="W11" s="2">
        <v>25</v>
      </c>
      <c r="X11" s="2">
        <v>8</v>
      </c>
      <c r="Y11" s="76">
        <v>265929.78000000003</v>
      </c>
      <c r="Z11" s="76">
        <v>212085.14</v>
      </c>
      <c r="AA11" s="76">
        <v>53844.639999999999</v>
      </c>
      <c r="AB11" s="2">
        <v>29</v>
      </c>
      <c r="AC11" s="2">
        <v>0</v>
      </c>
      <c r="AD11" s="2">
        <v>107</v>
      </c>
      <c r="AE11" s="3">
        <v>228163</v>
      </c>
      <c r="AF11" s="3">
        <v>7868</v>
      </c>
      <c r="AG11" s="36">
        <v>0.82799999999999996</v>
      </c>
      <c r="AH11" s="36">
        <v>6.9000000000000006E-2</v>
      </c>
      <c r="AI11" s="36">
        <v>0.10299999999999999</v>
      </c>
      <c r="AL11" s="83">
        <f t="shared" si="0"/>
        <v>1.0009999999999999</v>
      </c>
      <c r="AM11" s="83">
        <f t="shared" si="1"/>
        <v>1</v>
      </c>
      <c r="AN11" s="83">
        <f t="shared" si="2"/>
        <v>1</v>
      </c>
    </row>
    <row r="12" spans="1:40" x14ac:dyDescent="0.45">
      <c r="A12" s="60">
        <v>44178</v>
      </c>
      <c r="B12" s="1" t="s">
        <v>15</v>
      </c>
      <c r="C12" s="1" t="s">
        <v>16</v>
      </c>
      <c r="D12" s="2">
        <v>76</v>
      </c>
      <c r="E12" s="2">
        <v>53</v>
      </c>
      <c r="F12" s="2">
        <v>23</v>
      </c>
      <c r="G12" s="76">
        <v>683774</v>
      </c>
      <c r="H12" s="76">
        <v>462774</v>
      </c>
      <c r="I12" s="76">
        <v>221000</v>
      </c>
      <c r="J12" s="2">
        <v>75</v>
      </c>
      <c r="K12" s="2">
        <v>1</v>
      </c>
      <c r="L12" s="2">
        <v>0</v>
      </c>
      <c r="M12" s="3">
        <v>680074</v>
      </c>
      <c r="N12" s="3">
        <v>9068</v>
      </c>
      <c r="O12" s="36">
        <v>1</v>
      </c>
      <c r="P12" s="36">
        <v>0</v>
      </c>
      <c r="Q12" s="36">
        <v>0</v>
      </c>
      <c r="R12" s="36">
        <v>0.98699999999999999</v>
      </c>
      <c r="S12" s="36">
        <v>1.2999999999999999E-2</v>
      </c>
      <c r="T12" s="36">
        <v>0</v>
      </c>
      <c r="U12" s="2">
        <v>1</v>
      </c>
      <c r="V12" s="2">
        <v>2</v>
      </c>
      <c r="W12" s="2">
        <v>2</v>
      </c>
      <c r="X12" s="2">
        <v>0</v>
      </c>
      <c r="Y12" s="76">
        <v>13700</v>
      </c>
      <c r="Z12" s="76">
        <v>13700</v>
      </c>
      <c r="AA12" s="76">
        <v>0</v>
      </c>
      <c r="AB12" s="2">
        <v>2</v>
      </c>
      <c r="AC12" s="2">
        <v>1</v>
      </c>
      <c r="AD12" s="2">
        <v>0</v>
      </c>
      <c r="AE12" s="3">
        <v>20000</v>
      </c>
      <c r="AF12" s="3">
        <v>10000</v>
      </c>
      <c r="AG12" s="36">
        <v>1</v>
      </c>
      <c r="AH12" s="36">
        <v>0</v>
      </c>
      <c r="AI12" s="36">
        <v>0</v>
      </c>
      <c r="AL12" s="83">
        <f t="shared" si="0"/>
        <v>1</v>
      </c>
      <c r="AM12" s="83">
        <f t="shared" si="1"/>
        <v>1</v>
      </c>
      <c r="AN12" s="83">
        <f t="shared" si="2"/>
        <v>1</v>
      </c>
    </row>
    <row r="13" spans="1:40" x14ac:dyDescent="0.45">
      <c r="A13" s="60">
        <v>44178</v>
      </c>
      <c r="B13" s="1" t="s">
        <v>17</v>
      </c>
      <c r="C13" s="1" t="s">
        <v>3</v>
      </c>
      <c r="D13" s="2">
        <v>21897</v>
      </c>
      <c r="E13" s="2">
        <v>15240</v>
      </c>
      <c r="F13" s="2">
        <v>6657</v>
      </c>
      <c r="G13" s="76">
        <v>185798054.68000001</v>
      </c>
      <c r="H13" s="76">
        <v>125656220.39000002</v>
      </c>
      <c r="I13" s="76">
        <v>60141834.289999999</v>
      </c>
      <c r="J13" s="2">
        <v>20991</v>
      </c>
      <c r="K13" s="2">
        <v>863</v>
      </c>
      <c r="L13" s="2">
        <v>43</v>
      </c>
      <c r="M13" s="3">
        <v>179134539</v>
      </c>
      <c r="N13" s="3">
        <v>8534</v>
      </c>
      <c r="O13" s="36">
        <v>0.71599999999999997</v>
      </c>
      <c r="P13" s="36">
        <v>0.189</v>
      </c>
      <c r="Q13" s="36">
        <v>9.5000000000000001E-2</v>
      </c>
      <c r="R13" s="36">
        <v>0.96</v>
      </c>
      <c r="S13" s="36">
        <v>3.7999999999999999E-2</v>
      </c>
      <c r="T13" s="36">
        <v>2E-3</v>
      </c>
      <c r="U13" s="2">
        <v>45</v>
      </c>
      <c r="V13" s="2">
        <v>93</v>
      </c>
      <c r="W13" s="2">
        <v>62</v>
      </c>
      <c r="X13" s="2">
        <v>31</v>
      </c>
      <c r="Y13" s="76">
        <v>784520</v>
      </c>
      <c r="Z13" s="76">
        <v>547129</v>
      </c>
      <c r="AA13" s="76">
        <v>237391</v>
      </c>
      <c r="AB13" s="2">
        <v>88</v>
      </c>
      <c r="AC13" s="2">
        <v>7</v>
      </c>
      <c r="AD13" s="2">
        <v>43</v>
      </c>
      <c r="AE13" s="3">
        <v>773739</v>
      </c>
      <c r="AF13" s="3">
        <v>8792</v>
      </c>
      <c r="AG13" s="36">
        <v>0.89800000000000002</v>
      </c>
      <c r="AH13" s="36">
        <v>6.8000000000000005E-2</v>
      </c>
      <c r="AI13" s="36">
        <v>3.4000000000000002E-2</v>
      </c>
      <c r="AL13" s="83">
        <f t="shared" si="0"/>
        <v>1</v>
      </c>
      <c r="AM13" s="83">
        <f t="shared" si="1"/>
        <v>1</v>
      </c>
      <c r="AN13" s="83">
        <f t="shared" si="2"/>
        <v>1</v>
      </c>
    </row>
    <row r="14" spans="1:40" x14ac:dyDescent="0.45">
      <c r="A14" s="60">
        <v>44178</v>
      </c>
      <c r="B14" s="1" t="s">
        <v>18</v>
      </c>
      <c r="C14" s="1" t="s">
        <v>19</v>
      </c>
      <c r="D14" s="2">
        <v>4654</v>
      </c>
      <c r="E14" s="2">
        <v>3003</v>
      </c>
      <c r="F14" s="2">
        <v>1651</v>
      </c>
      <c r="G14" s="76">
        <v>44984460</v>
      </c>
      <c r="H14" s="76">
        <v>28919140</v>
      </c>
      <c r="I14" s="76">
        <v>16065320</v>
      </c>
      <c r="J14" s="2">
        <v>4606</v>
      </c>
      <c r="K14" s="2">
        <v>32</v>
      </c>
      <c r="L14" s="2">
        <v>16</v>
      </c>
      <c r="M14" s="3">
        <v>44519351</v>
      </c>
      <c r="N14" s="3">
        <v>9666</v>
      </c>
      <c r="O14" s="36">
        <v>0.95499999999999996</v>
      </c>
      <c r="P14" s="36">
        <v>3.9E-2</v>
      </c>
      <c r="Q14" s="36">
        <v>7.0000000000000001E-3</v>
      </c>
      <c r="R14" s="36">
        <v>0.99</v>
      </c>
      <c r="S14" s="36">
        <v>6.0000000000000001E-3</v>
      </c>
      <c r="T14" s="36">
        <v>3.0000000000000001E-3</v>
      </c>
      <c r="U14" s="2">
        <v>17</v>
      </c>
      <c r="V14" s="2">
        <v>23</v>
      </c>
      <c r="W14" s="2">
        <v>13</v>
      </c>
      <c r="X14" s="2">
        <v>10</v>
      </c>
      <c r="Y14" s="76">
        <v>212428</v>
      </c>
      <c r="Z14" s="76">
        <v>121800</v>
      </c>
      <c r="AA14" s="76">
        <v>90628</v>
      </c>
      <c r="AB14" s="2">
        <v>24</v>
      </c>
      <c r="AC14" s="2">
        <v>0</v>
      </c>
      <c r="AD14" s="2">
        <v>16</v>
      </c>
      <c r="AE14" s="3">
        <v>231710</v>
      </c>
      <c r="AF14" s="3">
        <v>9655</v>
      </c>
      <c r="AG14" s="36">
        <v>1</v>
      </c>
      <c r="AH14" s="36">
        <v>0</v>
      </c>
      <c r="AI14" s="36">
        <v>0</v>
      </c>
      <c r="AL14" s="83">
        <f t="shared" si="0"/>
        <v>0.999</v>
      </c>
      <c r="AM14" s="83">
        <f t="shared" si="1"/>
        <v>1.0009999999999999</v>
      </c>
      <c r="AN14" s="83">
        <f t="shared" si="2"/>
        <v>1</v>
      </c>
    </row>
    <row r="15" spans="1:40" x14ac:dyDescent="0.45">
      <c r="A15" s="60">
        <v>44178</v>
      </c>
      <c r="B15" s="1" t="s">
        <v>20</v>
      </c>
      <c r="C15" s="1" t="s">
        <v>21</v>
      </c>
      <c r="D15" s="2">
        <v>5724</v>
      </c>
      <c r="E15" s="2">
        <v>4380</v>
      </c>
      <c r="F15" s="2">
        <v>1344</v>
      </c>
      <c r="G15" s="76">
        <v>46744775.189999998</v>
      </c>
      <c r="H15" s="76">
        <v>34985172.189999998</v>
      </c>
      <c r="I15" s="76">
        <v>11759603</v>
      </c>
      <c r="J15" s="2">
        <v>5667</v>
      </c>
      <c r="K15" s="2">
        <v>57</v>
      </c>
      <c r="L15" s="2">
        <v>0</v>
      </c>
      <c r="M15" s="3">
        <v>46283670</v>
      </c>
      <c r="N15" s="3">
        <v>8167</v>
      </c>
      <c r="O15" s="36">
        <v>0.77400000000000002</v>
      </c>
      <c r="P15" s="36">
        <v>0.09</v>
      </c>
      <c r="Q15" s="36">
        <v>0.13600000000000001</v>
      </c>
      <c r="R15" s="36">
        <v>0.99</v>
      </c>
      <c r="S15" s="36">
        <v>0.01</v>
      </c>
      <c r="T15" s="36">
        <v>0</v>
      </c>
      <c r="U15" s="2">
        <v>1</v>
      </c>
      <c r="V15" s="2">
        <v>53</v>
      </c>
      <c r="W15" s="2">
        <v>36</v>
      </c>
      <c r="X15" s="2">
        <v>17</v>
      </c>
      <c r="Y15" s="76">
        <v>396965.69</v>
      </c>
      <c r="Z15" s="76">
        <v>247865.69</v>
      </c>
      <c r="AA15" s="76">
        <v>149100</v>
      </c>
      <c r="AB15" s="2">
        <v>51</v>
      </c>
      <c r="AC15" s="2">
        <v>3</v>
      </c>
      <c r="AD15" s="2">
        <v>0</v>
      </c>
      <c r="AE15" s="3">
        <v>381966</v>
      </c>
      <c r="AF15" s="3">
        <v>7490</v>
      </c>
      <c r="AG15" s="36">
        <v>1</v>
      </c>
      <c r="AH15" s="36">
        <v>0</v>
      </c>
      <c r="AI15" s="36">
        <v>0</v>
      </c>
      <c r="AL15" s="83">
        <f t="shared" si="0"/>
        <v>1</v>
      </c>
      <c r="AM15" s="83">
        <f t="shared" si="1"/>
        <v>1</v>
      </c>
      <c r="AN15" s="83">
        <f t="shared" si="2"/>
        <v>1</v>
      </c>
    </row>
    <row r="16" spans="1:40" x14ac:dyDescent="0.45">
      <c r="A16" s="60">
        <v>44178</v>
      </c>
      <c r="B16" s="1" t="s">
        <v>22</v>
      </c>
      <c r="C16" s="1" t="s">
        <v>23</v>
      </c>
      <c r="D16" s="2">
        <v>1445</v>
      </c>
      <c r="E16" s="2">
        <v>1106</v>
      </c>
      <c r="F16" s="2">
        <v>339</v>
      </c>
      <c r="G16" s="76">
        <v>10445842</v>
      </c>
      <c r="H16" s="76">
        <v>7808000</v>
      </c>
      <c r="I16" s="76">
        <v>2637842</v>
      </c>
      <c r="J16" s="2">
        <v>1399</v>
      </c>
      <c r="K16" s="2">
        <v>32</v>
      </c>
      <c r="L16" s="2">
        <v>14</v>
      </c>
      <c r="M16" s="3">
        <v>10036488</v>
      </c>
      <c r="N16" s="3">
        <v>7174</v>
      </c>
      <c r="O16" s="36">
        <v>0.97899999999999998</v>
      </c>
      <c r="P16" s="36">
        <v>1.6E-2</v>
      </c>
      <c r="Q16" s="36">
        <v>5.0000000000000001E-3</v>
      </c>
      <c r="R16" s="36">
        <v>0.97</v>
      </c>
      <c r="S16" s="36">
        <v>2.1000000000000001E-2</v>
      </c>
      <c r="T16" s="36">
        <v>0.01</v>
      </c>
      <c r="U16" s="2">
        <v>16</v>
      </c>
      <c r="V16" s="2">
        <v>8</v>
      </c>
      <c r="W16" s="2">
        <v>7</v>
      </c>
      <c r="X16" s="2">
        <v>1</v>
      </c>
      <c r="Y16" s="76">
        <v>66000</v>
      </c>
      <c r="Z16" s="76">
        <v>62000</v>
      </c>
      <c r="AA16" s="76">
        <v>4000</v>
      </c>
      <c r="AB16" s="2">
        <v>10</v>
      </c>
      <c r="AC16" s="2">
        <v>0</v>
      </c>
      <c r="AD16" s="2">
        <v>14</v>
      </c>
      <c r="AE16" s="3">
        <v>74708</v>
      </c>
      <c r="AF16" s="3">
        <v>7471</v>
      </c>
      <c r="AG16" s="36">
        <v>1</v>
      </c>
      <c r="AH16" s="36">
        <v>0</v>
      </c>
      <c r="AI16" s="36">
        <v>0</v>
      </c>
      <c r="AL16" s="83">
        <f t="shared" si="0"/>
        <v>1.0009999999999999</v>
      </c>
      <c r="AM16" s="83">
        <f t="shared" si="1"/>
        <v>1</v>
      </c>
      <c r="AN16" s="83">
        <f t="shared" si="2"/>
        <v>1</v>
      </c>
    </row>
    <row r="17" spans="1:40" x14ac:dyDescent="0.45">
      <c r="A17" s="60">
        <v>44178</v>
      </c>
      <c r="B17" s="1" t="s">
        <v>24</v>
      </c>
      <c r="C17" s="1" t="s">
        <v>25</v>
      </c>
      <c r="D17" s="2">
        <v>2220</v>
      </c>
      <c r="E17" s="2">
        <v>1900</v>
      </c>
      <c r="F17" s="2">
        <v>320</v>
      </c>
      <c r="G17" s="76">
        <v>13875827.890000001</v>
      </c>
      <c r="H17" s="76">
        <v>11589244.720000001</v>
      </c>
      <c r="I17" s="76">
        <v>2286583.17</v>
      </c>
      <c r="J17" s="2">
        <v>2061</v>
      </c>
      <c r="K17" s="2">
        <v>151</v>
      </c>
      <c r="L17" s="2">
        <v>8</v>
      </c>
      <c r="M17" s="3">
        <v>13001818</v>
      </c>
      <c r="N17" s="3">
        <v>6308</v>
      </c>
      <c r="O17" s="36">
        <v>0.89700000000000002</v>
      </c>
      <c r="P17" s="36">
        <v>3.9E-2</v>
      </c>
      <c r="Q17" s="36">
        <v>6.4000000000000001E-2</v>
      </c>
      <c r="R17" s="36">
        <v>0.92800000000000005</v>
      </c>
      <c r="S17" s="36">
        <v>6.8000000000000005E-2</v>
      </c>
      <c r="T17" s="36">
        <v>4.0000000000000001E-3</v>
      </c>
      <c r="U17" s="2">
        <v>10</v>
      </c>
      <c r="V17" s="2">
        <v>15</v>
      </c>
      <c r="W17" s="2">
        <v>13</v>
      </c>
      <c r="X17" s="2">
        <v>2</v>
      </c>
      <c r="Y17" s="76">
        <v>118941</v>
      </c>
      <c r="Z17" s="76">
        <v>102024</v>
      </c>
      <c r="AA17" s="76">
        <v>16917</v>
      </c>
      <c r="AB17" s="2">
        <v>16</v>
      </c>
      <c r="AC17" s="2">
        <v>1</v>
      </c>
      <c r="AD17" s="2">
        <v>8</v>
      </c>
      <c r="AE17" s="3">
        <v>138479</v>
      </c>
      <c r="AF17" s="3">
        <v>8655</v>
      </c>
      <c r="AG17" s="36">
        <v>0.75</v>
      </c>
      <c r="AH17" s="36">
        <v>0.125</v>
      </c>
      <c r="AI17" s="36">
        <v>0.125</v>
      </c>
      <c r="AL17" s="83">
        <f t="shared" si="0"/>
        <v>1</v>
      </c>
      <c r="AM17" s="83">
        <f t="shared" si="1"/>
        <v>1</v>
      </c>
      <c r="AN17" s="83">
        <f t="shared" si="2"/>
        <v>1</v>
      </c>
    </row>
    <row r="18" spans="1:40" x14ac:dyDescent="0.45">
      <c r="A18" s="60">
        <v>44178</v>
      </c>
      <c r="B18" s="1" t="s">
        <v>26</v>
      </c>
      <c r="C18" s="1" t="s">
        <v>27</v>
      </c>
      <c r="D18" s="2">
        <v>10312</v>
      </c>
      <c r="E18" s="2">
        <v>7346</v>
      </c>
      <c r="F18" s="2">
        <v>2966</v>
      </c>
      <c r="G18" s="76">
        <v>80123203</v>
      </c>
      <c r="H18" s="76">
        <v>54956783</v>
      </c>
      <c r="I18" s="76">
        <v>25166420</v>
      </c>
      <c r="J18" s="2">
        <v>10022</v>
      </c>
      <c r="K18" s="2">
        <v>221</v>
      </c>
      <c r="L18" s="2">
        <v>69</v>
      </c>
      <c r="M18" s="3">
        <v>77757698</v>
      </c>
      <c r="N18" s="3">
        <v>7759</v>
      </c>
      <c r="O18" s="36">
        <v>0.89700000000000002</v>
      </c>
      <c r="P18" s="36">
        <v>5.3999999999999999E-2</v>
      </c>
      <c r="Q18" s="36">
        <v>0.05</v>
      </c>
      <c r="R18" s="36">
        <v>0.97299999999999998</v>
      </c>
      <c r="S18" s="36">
        <v>2.1000000000000001E-2</v>
      </c>
      <c r="T18" s="36">
        <v>7.0000000000000001E-3</v>
      </c>
      <c r="U18" s="2">
        <v>61</v>
      </c>
      <c r="V18" s="2">
        <v>71</v>
      </c>
      <c r="W18" s="2">
        <v>55</v>
      </c>
      <c r="X18" s="2">
        <v>16</v>
      </c>
      <c r="Y18" s="76">
        <v>486191</v>
      </c>
      <c r="Z18" s="76">
        <v>396932</v>
      </c>
      <c r="AA18" s="76">
        <v>89259</v>
      </c>
      <c r="AB18" s="2">
        <v>59</v>
      </c>
      <c r="AC18" s="2">
        <v>4</v>
      </c>
      <c r="AD18" s="2">
        <v>69</v>
      </c>
      <c r="AE18" s="3">
        <v>461677</v>
      </c>
      <c r="AF18" s="3">
        <v>7825</v>
      </c>
      <c r="AG18" s="36">
        <v>0.86399999999999999</v>
      </c>
      <c r="AH18" s="36">
        <v>0.11899999999999999</v>
      </c>
      <c r="AI18" s="36">
        <v>1.7000000000000001E-2</v>
      </c>
      <c r="AL18" s="83">
        <f t="shared" si="0"/>
        <v>1.0009999999999999</v>
      </c>
      <c r="AM18" s="83">
        <f t="shared" si="1"/>
        <v>1.0010000000000001</v>
      </c>
      <c r="AN18" s="83">
        <f t="shared" si="2"/>
        <v>1</v>
      </c>
    </row>
    <row r="19" spans="1:40" x14ac:dyDescent="0.45">
      <c r="A19" s="60">
        <v>44178</v>
      </c>
      <c r="B19" s="1" t="s">
        <v>28</v>
      </c>
      <c r="C19" s="1" t="s">
        <v>29</v>
      </c>
      <c r="D19" s="2">
        <v>32020</v>
      </c>
      <c r="E19" s="2">
        <v>22651</v>
      </c>
      <c r="F19" s="2">
        <v>9369</v>
      </c>
      <c r="G19" s="76">
        <v>237472308</v>
      </c>
      <c r="H19" s="76">
        <v>163570537</v>
      </c>
      <c r="I19" s="76">
        <v>73901771</v>
      </c>
      <c r="J19" s="2">
        <v>31246</v>
      </c>
      <c r="K19" s="2">
        <v>728</v>
      </c>
      <c r="L19" s="2">
        <v>46</v>
      </c>
      <c r="M19" s="3">
        <v>231796507</v>
      </c>
      <c r="N19" s="3">
        <v>7418</v>
      </c>
      <c r="O19" s="36">
        <v>0.98599999999999999</v>
      </c>
      <c r="P19" s="36">
        <v>8.0000000000000002E-3</v>
      </c>
      <c r="Q19" s="36">
        <v>5.0000000000000001E-3</v>
      </c>
      <c r="R19" s="36">
        <v>0.97599999999999998</v>
      </c>
      <c r="S19" s="36">
        <v>2.1999999999999999E-2</v>
      </c>
      <c r="T19" s="36">
        <v>1E-3</v>
      </c>
      <c r="U19" s="2">
        <v>57</v>
      </c>
      <c r="V19" s="2">
        <v>102</v>
      </c>
      <c r="W19" s="2">
        <v>68</v>
      </c>
      <c r="X19" s="2">
        <v>34</v>
      </c>
      <c r="Y19" s="76">
        <v>703379</v>
      </c>
      <c r="Z19" s="76">
        <v>492404</v>
      </c>
      <c r="AA19" s="76">
        <v>210975</v>
      </c>
      <c r="AB19" s="2">
        <v>112</v>
      </c>
      <c r="AC19" s="2">
        <v>1</v>
      </c>
      <c r="AD19" s="2">
        <v>46</v>
      </c>
      <c r="AE19" s="3">
        <v>654517</v>
      </c>
      <c r="AF19" s="3">
        <v>5844</v>
      </c>
      <c r="AG19" s="36">
        <v>0.99099999999999999</v>
      </c>
      <c r="AH19" s="36">
        <v>0</v>
      </c>
      <c r="AI19" s="36">
        <v>8.9999999999999993E-3</v>
      </c>
      <c r="AL19" s="83">
        <f t="shared" si="0"/>
        <v>0.999</v>
      </c>
      <c r="AM19" s="83">
        <f t="shared" si="1"/>
        <v>0.999</v>
      </c>
      <c r="AN19" s="83">
        <f t="shared" si="2"/>
        <v>1</v>
      </c>
    </row>
    <row r="20" spans="1:40" x14ac:dyDescent="0.45">
      <c r="A20" s="60">
        <v>44178</v>
      </c>
      <c r="B20" s="1" t="s">
        <v>30</v>
      </c>
      <c r="C20" s="1" t="s">
        <v>31</v>
      </c>
      <c r="D20" s="2">
        <v>645678</v>
      </c>
      <c r="E20" s="2">
        <v>458318</v>
      </c>
      <c r="F20" s="2">
        <v>187360</v>
      </c>
      <c r="G20" s="76">
        <v>4944689472</v>
      </c>
      <c r="H20" s="76">
        <v>3401769984</v>
      </c>
      <c r="I20" s="76">
        <v>1542919488</v>
      </c>
      <c r="J20" s="2">
        <v>634154</v>
      </c>
      <c r="K20" s="2">
        <v>9159</v>
      </c>
      <c r="L20" s="2">
        <v>2365</v>
      </c>
      <c r="M20" s="3">
        <v>4846084276</v>
      </c>
      <c r="N20" s="3">
        <v>7642</v>
      </c>
      <c r="O20" s="36">
        <v>0.97399999999999998</v>
      </c>
      <c r="P20" s="36">
        <v>1.2999999999999999E-2</v>
      </c>
      <c r="Q20" s="36">
        <v>1.2999999999999999E-2</v>
      </c>
      <c r="R20" s="36">
        <v>0.98199999999999998</v>
      </c>
      <c r="S20" s="36">
        <v>1.4E-2</v>
      </c>
      <c r="T20" s="36">
        <v>4.0000000000000001E-3</v>
      </c>
      <c r="U20" s="2">
        <v>2170</v>
      </c>
      <c r="V20" s="2">
        <v>2998</v>
      </c>
      <c r="W20" s="2">
        <v>2001</v>
      </c>
      <c r="X20" s="2">
        <v>997</v>
      </c>
      <c r="Y20" s="76">
        <v>21600438</v>
      </c>
      <c r="Z20" s="76">
        <v>14798806</v>
      </c>
      <c r="AA20" s="76">
        <v>6801632</v>
      </c>
      <c r="AB20" s="2">
        <v>2776</v>
      </c>
      <c r="AC20" s="2">
        <v>27</v>
      </c>
      <c r="AD20" s="2">
        <v>2365</v>
      </c>
      <c r="AE20" s="3">
        <v>19629957</v>
      </c>
      <c r="AF20" s="3">
        <v>7071</v>
      </c>
      <c r="AG20" s="36">
        <v>0.97799999999999998</v>
      </c>
      <c r="AH20" s="36">
        <v>8.0000000000000002E-3</v>
      </c>
      <c r="AI20" s="36">
        <v>1.4999999999999999E-2</v>
      </c>
      <c r="AL20" s="83">
        <f t="shared" si="0"/>
        <v>1</v>
      </c>
      <c r="AM20" s="83">
        <f t="shared" si="1"/>
        <v>1</v>
      </c>
      <c r="AN20" s="83">
        <f t="shared" si="2"/>
        <v>1.0009999999999999</v>
      </c>
    </row>
    <row r="21" spans="1:40" x14ac:dyDescent="0.45">
      <c r="A21" s="60">
        <v>44178</v>
      </c>
      <c r="B21" s="1" t="s">
        <v>32</v>
      </c>
      <c r="C21" s="1" t="s">
        <v>33</v>
      </c>
      <c r="D21" s="2">
        <v>65237</v>
      </c>
      <c r="E21" s="2">
        <v>58593</v>
      </c>
      <c r="F21" s="2">
        <v>6644</v>
      </c>
      <c r="G21" s="76">
        <v>152999110</v>
      </c>
      <c r="H21" s="76">
        <v>142562044</v>
      </c>
      <c r="I21" s="76">
        <v>10437066</v>
      </c>
      <c r="J21" s="2">
        <v>62919</v>
      </c>
      <c r="K21" s="2">
        <v>1783</v>
      </c>
      <c r="L21" s="2">
        <v>535</v>
      </c>
      <c r="M21" s="3">
        <v>135076765</v>
      </c>
      <c r="N21" s="3">
        <v>2147</v>
      </c>
      <c r="O21" s="36">
        <v>0.97899999999999998</v>
      </c>
      <c r="P21" s="36">
        <v>1.2E-2</v>
      </c>
      <c r="Q21" s="36">
        <v>8.9999999999999993E-3</v>
      </c>
      <c r="R21" s="36">
        <v>0.96499999999999997</v>
      </c>
      <c r="S21" s="36">
        <v>2.7E-2</v>
      </c>
      <c r="T21" s="36">
        <v>8.0000000000000002E-3</v>
      </c>
      <c r="U21" s="2">
        <v>456</v>
      </c>
      <c r="V21" s="2">
        <v>521</v>
      </c>
      <c r="W21" s="2">
        <v>440</v>
      </c>
      <c r="X21" s="2">
        <v>81</v>
      </c>
      <c r="Y21" s="76">
        <v>1263147</v>
      </c>
      <c r="Z21" s="76">
        <v>1174518</v>
      </c>
      <c r="AA21" s="76">
        <v>88629</v>
      </c>
      <c r="AB21" s="2">
        <v>438</v>
      </c>
      <c r="AC21" s="2">
        <v>4</v>
      </c>
      <c r="AD21" s="2">
        <v>535</v>
      </c>
      <c r="AE21" s="3">
        <v>987798</v>
      </c>
      <c r="AF21" s="3">
        <v>2255</v>
      </c>
      <c r="AG21" s="36">
        <v>0.99099999999999999</v>
      </c>
      <c r="AH21" s="36">
        <v>2E-3</v>
      </c>
      <c r="AI21" s="36">
        <v>7.0000000000000001E-3</v>
      </c>
      <c r="AL21" s="83">
        <f t="shared" si="0"/>
        <v>1</v>
      </c>
      <c r="AM21" s="83">
        <f t="shared" si="1"/>
        <v>1</v>
      </c>
      <c r="AN21" s="83">
        <f t="shared" si="2"/>
        <v>1</v>
      </c>
    </row>
    <row r="22" spans="1:40" x14ac:dyDescent="0.45">
      <c r="A22" s="60">
        <v>44178</v>
      </c>
      <c r="B22" s="1" t="s">
        <v>375</v>
      </c>
      <c r="C22" s="1" t="s">
        <v>376</v>
      </c>
      <c r="D22" s="2">
        <v>89785</v>
      </c>
      <c r="E22" s="2">
        <v>58359</v>
      </c>
      <c r="F22" s="2">
        <v>31426</v>
      </c>
      <c r="G22" s="76">
        <v>777543282.90999985</v>
      </c>
      <c r="H22" s="76">
        <v>495728009.19999981</v>
      </c>
      <c r="I22" s="76">
        <v>281815273.71000004</v>
      </c>
      <c r="J22" s="2">
        <v>86011</v>
      </c>
      <c r="K22" s="2">
        <v>1117</v>
      </c>
      <c r="L22" s="2">
        <v>2654</v>
      </c>
      <c r="M22" s="3">
        <v>742534762</v>
      </c>
      <c r="N22" s="3">
        <v>8633</v>
      </c>
      <c r="O22" s="36">
        <v>0.97499999999999998</v>
      </c>
      <c r="P22" s="36">
        <v>1.0999999999999999E-2</v>
      </c>
      <c r="Q22" s="36">
        <v>1.4E-2</v>
      </c>
      <c r="R22" s="36">
        <v>0.95899999999999996</v>
      </c>
      <c r="S22" s="36">
        <v>1.2E-2</v>
      </c>
      <c r="T22" s="36">
        <v>0.03</v>
      </c>
      <c r="U22" s="2">
        <v>2598</v>
      </c>
      <c r="V22" s="2">
        <v>654</v>
      </c>
      <c r="W22" s="2">
        <v>484</v>
      </c>
      <c r="X22" s="2">
        <v>170</v>
      </c>
      <c r="Y22" s="76">
        <v>5246731</v>
      </c>
      <c r="Z22" s="76">
        <v>3919932</v>
      </c>
      <c r="AA22" s="76">
        <v>1326799</v>
      </c>
      <c r="AB22" s="2">
        <v>595</v>
      </c>
      <c r="AC22" s="2">
        <v>3</v>
      </c>
      <c r="AD22" s="2">
        <v>2654</v>
      </c>
      <c r="AE22" s="3">
        <v>4777870</v>
      </c>
      <c r="AF22" s="3">
        <v>8030</v>
      </c>
      <c r="AG22" s="36">
        <v>0.92400000000000004</v>
      </c>
      <c r="AH22" s="36">
        <v>5.1999999999999998E-2</v>
      </c>
      <c r="AI22" s="36">
        <v>2.4E-2</v>
      </c>
      <c r="AL22" s="83">
        <f t="shared" si="0"/>
        <v>1.0009999999999999</v>
      </c>
      <c r="AM22" s="83">
        <f t="shared" si="1"/>
        <v>1</v>
      </c>
      <c r="AN22" s="83">
        <f t="shared" si="2"/>
        <v>1</v>
      </c>
    </row>
    <row r="23" spans="1:40" x14ac:dyDescent="0.45">
      <c r="A23" s="60">
        <v>44178</v>
      </c>
      <c r="B23" s="1" t="s">
        <v>34</v>
      </c>
      <c r="C23" s="1" t="s">
        <v>35</v>
      </c>
      <c r="D23" s="2">
        <v>1324</v>
      </c>
      <c r="E23" s="2">
        <v>882</v>
      </c>
      <c r="F23" s="2">
        <v>442</v>
      </c>
      <c r="G23" s="76">
        <v>12540649.83</v>
      </c>
      <c r="H23" s="76">
        <v>8336994.6500000004</v>
      </c>
      <c r="I23" s="76">
        <v>4203655.18</v>
      </c>
      <c r="J23" s="2">
        <v>1298</v>
      </c>
      <c r="K23" s="2">
        <v>20</v>
      </c>
      <c r="L23" s="2">
        <v>6</v>
      </c>
      <c r="M23" s="3">
        <v>12262797</v>
      </c>
      <c r="N23" s="3">
        <v>9447</v>
      </c>
      <c r="O23" s="36">
        <v>0.58199999999999996</v>
      </c>
      <c r="P23" s="36">
        <v>0.25700000000000001</v>
      </c>
      <c r="Q23" s="36">
        <v>0.161</v>
      </c>
      <c r="R23" s="36">
        <v>0.98199999999999998</v>
      </c>
      <c r="S23" s="36">
        <v>1.4E-2</v>
      </c>
      <c r="T23" s="36">
        <v>5.0000000000000001E-3</v>
      </c>
      <c r="U23" s="2">
        <v>12</v>
      </c>
      <c r="V23" s="2">
        <v>7</v>
      </c>
      <c r="W23" s="2">
        <v>6</v>
      </c>
      <c r="X23" s="2">
        <v>1</v>
      </c>
      <c r="Y23" s="76">
        <v>67618</v>
      </c>
      <c r="Z23" s="76">
        <v>57618</v>
      </c>
      <c r="AA23" s="76">
        <v>10000</v>
      </c>
      <c r="AB23" s="2">
        <v>11</v>
      </c>
      <c r="AC23" s="2">
        <v>2</v>
      </c>
      <c r="AD23" s="2">
        <v>6</v>
      </c>
      <c r="AE23" s="3">
        <v>87807</v>
      </c>
      <c r="AF23" s="3">
        <v>7982</v>
      </c>
      <c r="AG23" s="36">
        <v>0.54500000000000004</v>
      </c>
      <c r="AH23" s="36">
        <v>0.45500000000000002</v>
      </c>
      <c r="AI23" s="36">
        <v>0</v>
      </c>
      <c r="AL23" s="83">
        <f t="shared" si="0"/>
        <v>1.0009999999999999</v>
      </c>
      <c r="AM23" s="83">
        <f t="shared" si="1"/>
        <v>1</v>
      </c>
      <c r="AN23" s="83">
        <f t="shared" si="2"/>
        <v>1</v>
      </c>
    </row>
    <row r="24" spans="1:40" x14ac:dyDescent="0.45">
      <c r="A24" s="60">
        <v>44178</v>
      </c>
      <c r="B24" s="1" t="s">
        <v>36</v>
      </c>
      <c r="C24" s="1" t="s">
        <v>37</v>
      </c>
      <c r="D24" s="2">
        <v>579</v>
      </c>
      <c r="E24" s="2">
        <v>372</v>
      </c>
      <c r="F24" s="2">
        <v>207</v>
      </c>
      <c r="G24" s="76">
        <v>5477102</v>
      </c>
      <c r="H24" s="76">
        <v>3479280</v>
      </c>
      <c r="I24" s="76">
        <v>1997822</v>
      </c>
      <c r="J24" s="2">
        <v>572</v>
      </c>
      <c r="K24" s="2">
        <v>6</v>
      </c>
      <c r="L24" s="2">
        <v>1</v>
      </c>
      <c r="M24" s="3">
        <v>5415494</v>
      </c>
      <c r="N24" s="3">
        <v>9468</v>
      </c>
      <c r="O24" s="36">
        <v>0.98399999999999999</v>
      </c>
      <c r="P24" s="36">
        <v>1.4E-2</v>
      </c>
      <c r="Q24" s="36">
        <v>2E-3</v>
      </c>
      <c r="R24" s="36">
        <v>0.98799999999999999</v>
      </c>
      <c r="S24" s="36">
        <v>0.01</v>
      </c>
      <c r="T24" s="36">
        <v>2E-3</v>
      </c>
      <c r="U24" s="2">
        <v>1</v>
      </c>
      <c r="V24" s="2">
        <v>4</v>
      </c>
      <c r="W24" s="2">
        <v>4</v>
      </c>
      <c r="X24" s="2">
        <v>0</v>
      </c>
      <c r="Y24" s="76">
        <v>40000</v>
      </c>
      <c r="Z24" s="76">
        <v>40000</v>
      </c>
      <c r="AA24" s="76">
        <v>0</v>
      </c>
      <c r="AB24" s="2">
        <v>4</v>
      </c>
      <c r="AC24" s="2">
        <v>0</v>
      </c>
      <c r="AD24" s="2">
        <v>1</v>
      </c>
      <c r="AE24" s="3">
        <v>40000</v>
      </c>
      <c r="AF24" s="3">
        <v>10000</v>
      </c>
      <c r="AG24" s="36">
        <v>1</v>
      </c>
      <c r="AH24" s="36">
        <v>0</v>
      </c>
      <c r="AI24" s="36">
        <v>0</v>
      </c>
      <c r="AL24" s="83">
        <f t="shared" si="0"/>
        <v>1</v>
      </c>
      <c r="AM24" s="83">
        <f t="shared" si="1"/>
        <v>1</v>
      </c>
      <c r="AN24" s="83">
        <f t="shared" si="2"/>
        <v>1</v>
      </c>
    </row>
    <row r="25" spans="1:40" x14ac:dyDescent="0.45">
      <c r="A25" s="60">
        <v>44178</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44178</v>
      </c>
      <c r="B26" s="1" t="s">
        <v>40</v>
      </c>
      <c r="C26" s="1" t="s">
        <v>41</v>
      </c>
      <c r="D26" s="2">
        <v>494</v>
      </c>
      <c r="E26" s="2">
        <v>318</v>
      </c>
      <c r="F26" s="2">
        <v>176</v>
      </c>
      <c r="G26" s="76">
        <v>4680065.0500000007</v>
      </c>
      <c r="H26" s="76">
        <v>3002039.8600000008</v>
      </c>
      <c r="I26" s="76">
        <v>1678025.19</v>
      </c>
      <c r="J26" s="2">
        <v>485</v>
      </c>
      <c r="K26" s="2">
        <v>7</v>
      </c>
      <c r="L26" s="2">
        <v>2</v>
      </c>
      <c r="M26" s="3">
        <v>4568354</v>
      </c>
      <c r="N26" s="3">
        <v>9419</v>
      </c>
      <c r="O26" s="36">
        <v>0.90100000000000002</v>
      </c>
      <c r="P26" s="36">
        <v>4.4999999999999998E-2</v>
      </c>
      <c r="Q26" s="36">
        <v>5.3999999999999999E-2</v>
      </c>
      <c r="R26" s="36">
        <v>0.98399999999999999</v>
      </c>
      <c r="S26" s="36">
        <v>1.2E-2</v>
      </c>
      <c r="T26" s="36">
        <v>4.0000000000000001E-3</v>
      </c>
      <c r="U26" s="2">
        <v>0</v>
      </c>
      <c r="V26" s="2">
        <v>3</v>
      </c>
      <c r="W26" s="2">
        <v>3</v>
      </c>
      <c r="X26" s="2">
        <v>0</v>
      </c>
      <c r="Y26" s="76">
        <v>30000</v>
      </c>
      <c r="Z26" s="76">
        <v>30000</v>
      </c>
      <c r="AA26" s="76">
        <v>0</v>
      </c>
      <c r="AB26" s="2">
        <v>1</v>
      </c>
      <c r="AC26" s="2">
        <v>0</v>
      </c>
      <c r="AD26" s="2">
        <v>2</v>
      </c>
      <c r="AE26" s="3">
        <v>10000</v>
      </c>
      <c r="AF26" s="3">
        <v>10000</v>
      </c>
      <c r="AG26" s="36">
        <v>1</v>
      </c>
      <c r="AH26" s="36">
        <v>0</v>
      </c>
      <c r="AI26" s="36">
        <v>0</v>
      </c>
      <c r="AL26" s="83">
        <f t="shared" si="0"/>
        <v>1</v>
      </c>
      <c r="AM26" s="83">
        <f t="shared" si="1"/>
        <v>1</v>
      </c>
      <c r="AN26" s="83">
        <f t="shared" si="2"/>
        <v>1</v>
      </c>
    </row>
    <row r="27" spans="1:40" x14ac:dyDescent="0.45">
      <c r="A27" s="60">
        <v>44178</v>
      </c>
      <c r="B27" s="1" t="s">
        <v>42</v>
      </c>
      <c r="C27" s="1" t="s">
        <v>43</v>
      </c>
      <c r="D27" s="2">
        <v>33496</v>
      </c>
      <c r="E27" s="2">
        <v>21797</v>
      </c>
      <c r="F27" s="2">
        <v>11699</v>
      </c>
      <c r="G27" s="76">
        <v>291586706.67000002</v>
      </c>
      <c r="H27" s="76">
        <v>187516740.86000001</v>
      </c>
      <c r="I27" s="76">
        <v>104069965.81</v>
      </c>
      <c r="J27" s="2">
        <v>33110</v>
      </c>
      <c r="K27" s="2">
        <v>283</v>
      </c>
      <c r="L27" s="2">
        <v>103</v>
      </c>
      <c r="M27" s="3">
        <v>288309153</v>
      </c>
      <c r="N27" s="3">
        <v>8708</v>
      </c>
      <c r="O27" s="36">
        <v>0.98099999999999998</v>
      </c>
      <c r="P27" s="36">
        <v>1.4E-2</v>
      </c>
      <c r="Q27" s="36">
        <v>6.0000000000000001E-3</v>
      </c>
      <c r="R27" s="36">
        <v>0.98899999999999999</v>
      </c>
      <c r="S27" s="36">
        <v>8.0000000000000002E-3</v>
      </c>
      <c r="T27" s="36">
        <v>3.0000000000000001E-3</v>
      </c>
      <c r="U27" s="2">
        <v>119</v>
      </c>
      <c r="V27" s="2">
        <v>117</v>
      </c>
      <c r="W27" s="2">
        <v>78</v>
      </c>
      <c r="X27" s="2">
        <v>39</v>
      </c>
      <c r="Y27" s="76">
        <v>974459</v>
      </c>
      <c r="Z27" s="76">
        <v>694858</v>
      </c>
      <c r="AA27" s="76">
        <v>279601</v>
      </c>
      <c r="AB27" s="2">
        <v>132</v>
      </c>
      <c r="AC27" s="2">
        <v>1</v>
      </c>
      <c r="AD27" s="2">
        <v>103</v>
      </c>
      <c r="AE27" s="3">
        <v>1066479</v>
      </c>
      <c r="AF27" s="3">
        <v>8079</v>
      </c>
      <c r="AG27" s="36">
        <v>1</v>
      </c>
      <c r="AH27" s="36">
        <v>0</v>
      </c>
      <c r="AI27" s="36">
        <v>0</v>
      </c>
      <c r="AL27" s="83">
        <f t="shared" si="0"/>
        <v>1</v>
      </c>
      <c r="AM27" s="83">
        <f t="shared" si="1"/>
        <v>1.0009999999999999</v>
      </c>
      <c r="AN27" s="83">
        <f t="shared" si="2"/>
        <v>1</v>
      </c>
    </row>
    <row r="28" spans="1:40" x14ac:dyDescent="0.45">
      <c r="A28" s="60">
        <v>44178</v>
      </c>
      <c r="B28" s="1" t="s">
        <v>44</v>
      </c>
      <c r="C28" s="1" t="s">
        <v>45</v>
      </c>
      <c r="D28" s="2">
        <v>49858</v>
      </c>
      <c r="E28" s="2">
        <v>35306</v>
      </c>
      <c r="F28" s="2">
        <v>14552</v>
      </c>
      <c r="G28" s="76">
        <v>390494630.06999993</v>
      </c>
      <c r="H28" s="76">
        <v>264342392.45999992</v>
      </c>
      <c r="I28" s="76">
        <v>126152237.61000001</v>
      </c>
      <c r="J28" s="2">
        <v>47834</v>
      </c>
      <c r="K28" s="2">
        <v>1578</v>
      </c>
      <c r="L28" s="2">
        <v>412</v>
      </c>
      <c r="M28" s="3">
        <v>375614066</v>
      </c>
      <c r="N28" s="3">
        <v>7852</v>
      </c>
      <c r="O28" s="36">
        <v>0.9</v>
      </c>
      <c r="P28" s="36">
        <v>4.1000000000000002E-2</v>
      </c>
      <c r="Q28" s="36">
        <v>5.8999999999999997E-2</v>
      </c>
      <c r="R28" s="36">
        <v>0.96</v>
      </c>
      <c r="S28" s="36">
        <v>3.1E-2</v>
      </c>
      <c r="T28" s="36">
        <v>8.0000000000000002E-3</v>
      </c>
      <c r="U28" s="2">
        <v>405</v>
      </c>
      <c r="V28" s="2">
        <v>265</v>
      </c>
      <c r="W28" s="2">
        <v>192</v>
      </c>
      <c r="X28" s="2">
        <v>73</v>
      </c>
      <c r="Y28" s="76">
        <v>1979228.05</v>
      </c>
      <c r="Z28" s="76">
        <v>1409495.65</v>
      </c>
      <c r="AA28" s="76">
        <v>569732.4</v>
      </c>
      <c r="AB28" s="2">
        <v>247</v>
      </c>
      <c r="AC28" s="2">
        <v>11</v>
      </c>
      <c r="AD28" s="2">
        <v>412</v>
      </c>
      <c r="AE28" s="3">
        <v>1936709</v>
      </c>
      <c r="AF28" s="3">
        <v>7841</v>
      </c>
      <c r="AG28" s="36">
        <v>0.80200000000000005</v>
      </c>
      <c r="AH28" s="36">
        <v>8.1000000000000003E-2</v>
      </c>
      <c r="AI28" s="36">
        <v>0.11700000000000001</v>
      </c>
      <c r="AL28" s="83">
        <f t="shared" si="0"/>
        <v>0.999</v>
      </c>
      <c r="AM28" s="83">
        <f t="shared" si="1"/>
        <v>1</v>
      </c>
      <c r="AN28" s="83">
        <f t="shared" si="2"/>
        <v>1</v>
      </c>
    </row>
    <row r="29" spans="1:40" x14ac:dyDescent="0.45">
      <c r="A29" s="60">
        <v>44178</v>
      </c>
      <c r="B29" s="1" t="s">
        <v>48</v>
      </c>
      <c r="C29" s="1" t="s">
        <v>49</v>
      </c>
      <c r="D29" s="2">
        <v>2815</v>
      </c>
      <c r="E29" s="2">
        <v>1990</v>
      </c>
      <c r="F29" s="2">
        <v>825</v>
      </c>
      <c r="G29" s="76">
        <v>22136877</v>
      </c>
      <c r="H29" s="76">
        <v>15273381</v>
      </c>
      <c r="I29" s="76">
        <v>6863496</v>
      </c>
      <c r="J29" s="2">
        <v>2771</v>
      </c>
      <c r="K29" s="2">
        <v>36</v>
      </c>
      <c r="L29" s="2">
        <v>8</v>
      </c>
      <c r="M29" s="3">
        <v>21761664</v>
      </c>
      <c r="N29" s="3">
        <v>7853</v>
      </c>
      <c r="O29" s="36">
        <v>0.98299999999999998</v>
      </c>
      <c r="P29" s="36">
        <v>0.01</v>
      </c>
      <c r="Q29" s="36">
        <v>7.0000000000000001E-3</v>
      </c>
      <c r="R29" s="36">
        <v>0.98399999999999999</v>
      </c>
      <c r="S29" s="36">
        <v>1.2999999999999999E-2</v>
      </c>
      <c r="T29" s="36">
        <v>3.0000000000000001E-3</v>
      </c>
      <c r="U29" s="2">
        <v>12</v>
      </c>
      <c r="V29" s="2">
        <v>16</v>
      </c>
      <c r="W29" s="2">
        <v>10</v>
      </c>
      <c r="X29" s="2">
        <v>6</v>
      </c>
      <c r="Y29" s="76">
        <v>118318</v>
      </c>
      <c r="Z29" s="76">
        <v>73918</v>
      </c>
      <c r="AA29" s="76">
        <v>44400</v>
      </c>
      <c r="AB29" s="2">
        <v>20</v>
      </c>
      <c r="AC29" s="2">
        <v>0</v>
      </c>
      <c r="AD29" s="2">
        <v>8</v>
      </c>
      <c r="AE29" s="3">
        <v>147329</v>
      </c>
      <c r="AF29" s="3">
        <v>7366</v>
      </c>
      <c r="AG29" s="36">
        <v>0.95</v>
      </c>
      <c r="AH29" s="36">
        <v>0.05</v>
      </c>
      <c r="AI29" s="36">
        <v>0</v>
      </c>
      <c r="AL29" s="83">
        <f t="shared" si="0"/>
        <v>1</v>
      </c>
      <c r="AM29" s="83">
        <f t="shared" si="1"/>
        <v>1</v>
      </c>
      <c r="AN29" s="83">
        <f t="shared" si="2"/>
        <v>1</v>
      </c>
    </row>
    <row r="30" spans="1:40" x14ac:dyDescent="0.45">
      <c r="A30" s="60">
        <v>44178</v>
      </c>
      <c r="B30" s="1" t="s">
        <v>52</v>
      </c>
      <c r="C30" s="1" t="s">
        <v>53</v>
      </c>
      <c r="D30" s="2">
        <v>1200</v>
      </c>
      <c r="E30" s="2">
        <v>806</v>
      </c>
      <c r="F30" s="2">
        <v>394</v>
      </c>
      <c r="G30" s="76">
        <v>11078116</v>
      </c>
      <c r="H30" s="76">
        <v>7434350</v>
      </c>
      <c r="I30" s="76">
        <v>3643766</v>
      </c>
      <c r="J30" s="2">
        <v>1122</v>
      </c>
      <c r="K30" s="2">
        <v>84</v>
      </c>
      <c r="L30" s="2">
        <v>7</v>
      </c>
      <c r="M30" s="3">
        <v>10405133</v>
      </c>
      <c r="N30" s="3">
        <v>9274</v>
      </c>
      <c r="O30" s="36">
        <v>0.873</v>
      </c>
      <c r="P30" s="36">
        <v>5.7000000000000002E-2</v>
      </c>
      <c r="Q30" s="36">
        <v>7.0000000000000007E-2</v>
      </c>
      <c r="R30" s="36">
        <v>0.93500000000000005</v>
      </c>
      <c r="S30" s="36">
        <v>7.0000000000000007E-2</v>
      </c>
      <c r="T30" s="36">
        <v>6.0000000000000001E-3</v>
      </c>
      <c r="U30" s="2">
        <v>12</v>
      </c>
      <c r="V30" s="2">
        <v>3</v>
      </c>
      <c r="W30" s="2">
        <v>2</v>
      </c>
      <c r="X30" s="2">
        <v>1</v>
      </c>
      <c r="Y30" s="76">
        <v>30000</v>
      </c>
      <c r="Z30" s="76">
        <v>20000</v>
      </c>
      <c r="AA30" s="76">
        <v>10000</v>
      </c>
      <c r="AB30" s="2">
        <v>7</v>
      </c>
      <c r="AC30" s="2">
        <v>1</v>
      </c>
      <c r="AD30" s="2">
        <v>7</v>
      </c>
      <c r="AE30" s="3">
        <v>70000</v>
      </c>
      <c r="AF30" s="3">
        <v>10000</v>
      </c>
      <c r="AG30" s="36">
        <v>1</v>
      </c>
      <c r="AH30" s="36">
        <v>0</v>
      </c>
      <c r="AI30" s="36">
        <v>0</v>
      </c>
      <c r="AL30" s="83">
        <f t="shared" si="0"/>
        <v>1.0110000000000001</v>
      </c>
      <c r="AM30" s="83">
        <f t="shared" si="1"/>
        <v>1</v>
      </c>
      <c r="AN30" s="83">
        <f t="shared" si="2"/>
        <v>1</v>
      </c>
    </row>
    <row r="31" spans="1:40" x14ac:dyDescent="0.45">
      <c r="A31" s="60">
        <v>44178</v>
      </c>
      <c r="B31" s="1" t="s">
        <v>54</v>
      </c>
      <c r="C31" s="1" t="s">
        <v>55</v>
      </c>
      <c r="D31" s="2">
        <v>20131</v>
      </c>
      <c r="E31" s="2">
        <v>13896</v>
      </c>
      <c r="F31" s="2">
        <v>6235</v>
      </c>
      <c r="G31" s="76">
        <v>154281669</v>
      </c>
      <c r="H31" s="76">
        <v>104325924</v>
      </c>
      <c r="I31" s="76">
        <v>49955745</v>
      </c>
      <c r="J31" s="2">
        <v>19778</v>
      </c>
      <c r="K31" s="2">
        <v>298</v>
      </c>
      <c r="L31" s="2">
        <v>55</v>
      </c>
      <c r="M31" s="3">
        <v>151662967</v>
      </c>
      <c r="N31" s="3">
        <v>7668</v>
      </c>
      <c r="O31" s="36">
        <v>0.98299999999999998</v>
      </c>
      <c r="P31" s="36">
        <v>8.9999999999999993E-3</v>
      </c>
      <c r="Q31" s="36">
        <v>8.0000000000000002E-3</v>
      </c>
      <c r="R31" s="36">
        <v>0.98299999999999998</v>
      </c>
      <c r="S31" s="36">
        <v>1.4999999999999999E-2</v>
      </c>
      <c r="T31" s="36">
        <v>3.0000000000000001E-3</v>
      </c>
      <c r="U31" s="2">
        <v>70</v>
      </c>
      <c r="V31" s="2">
        <v>92</v>
      </c>
      <c r="W31" s="2">
        <v>61</v>
      </c>
      <c r="X31" s="2">
        <v>31</v>
      </c>
      <c r="Y31" s="76">
        <v>640771</v>
      </c>
      <c r="Z31" s="76">
        <v>452440</v>
      </c>
      <c r="AA31" s="76">
        <v>188331</v>
      </c>
      <c r="AB31" s="2">
        <v>105</v>
      </c>
      <c r="AC31" s="2">
        <v>2</v>
      </c>
      <c r="AD31" s="2">
        <v>55</v>
      </c>
      <c r="AE31" s="3">
        <v>701650</v>
      </c>
      <c r="AF31" s="3">
        <v>6682</v>
      </c>
      <c r="AG31" s="36">
        <v>0.99</v>
      </c>
      <c r="AH31" s="36">
        <v>0.01</v>
      </c>
      <c r="AI31" s="36">
        <v>0</v>
      </c>
      <c r="AL31" s="83">
        <f t="shared" si="0"/>
        <v>1.0009999999999999</v>
      </c>
      <c r="AM31" s="83">
        <f t="shared" si="1"/>
        <v>1</v>
      </c>
      <c r="AN31" s="83">
        <f t="shared" si="2"/>
        <v>1</v>
      </c>
    </row>
    <row r="32" spans="1:40" x14ac:dyDescent="0.45">
      <c r="A32" s="60">
        <v>44178</v>
      </c>
      <c r="B32" s="1" t="s">
        <v>56</v>
      </c>
      <c r="C32" s="1" t="s">
        <v>57</v>
      </c>
      <c r="D32" s="2">
        <v>107168</v>
      </c>
      <c r="E32" s="2">
        <v>74578</v>
      </c>
      <c r="F32" s="2">
        <v>32590</v>
      </c>
      <c r="G32" s="76">
        <v>850213326</v>
      </c>
      <c r="H32" s="76">
        <v>576013286</v>
      </c>
      <c r="I32" s="76">
        <v>274200040</v>
      </c>
      <c r="J32" s="2">
        <v>104826</v>
      </c>
      <c r="K32" s="2">
        <v>1289</v>
      </c>
      <c r="L32" s="2">
        <v>1241</v>
      </c>
      <c r="M32" s="3">
        <v>836979216</v>
      </c>
      <c r="N32" s="3">
        <v>7984</v>
      </c>
      <c r="O32" s="36">
        <v>0.98199999999999998</v>
      </c>
      <c r="P32" s="36">
        <v>1.2999999999999999E-2</v>
      </c>
      <c r="Q32" s="36">
        <v>5.0000000000000001E-3</v>
      </c>
      <c r="R32" s="36">
        <v>0.97899999999999998</v>
      </c>
      <c r="S32" s="36">
        <v>1.0999999999999999E-2</v>
      </c>
      <c r="T32" s="36">
        <v>1.2E-2</v>
      </c>
      <c r="U32" s="2">
        <v>1267</v>
      </c>
      <c r="V32" s="2">
        <v>506</v>
      </c>
      <c r="W32" s="2">
        <v>335</v>
      </c>
      <c r="X32" s="2">
        <v>171</v>
      </c>
      <c r="Y32" s="76">
        <v>4132294</v>
      </c>
      <c r="Z32" s="76">
        <v>2759926</v>
      </c>
      <c r="AA32" s="76">
        <v>1372368</v>
      </c>
      <c r="AB32" s="2">
        <v>527</v>
      </c>
      <c r="AC32" s="2">
        <v>6</v>
      </c>
      <c r="AD32" s="2">
        <v>1241</v>
      </c>
      <c r="AE32" s="3">
        <v>4299469</v>
      </c>
      <c r="AF32" s="3">
        <v>8158</v>
      </c>
      <c r="AG32" s="36">
        <v>0.98099999999999998</v>
      </c>
      <c r="AH32" s="36">
        <v>4.0000000000000001E-3</v>
      </c>
      <c r="AI32" s="36">
        <v>1.4999999999999999E-2</v>
      </c>
      <c r="AL32" s="83">
        <f t="shared" si="0"/>
        <v>1.002</v>
      </c>
      <c r="AM32" s="83">
        <f t="shared" si="1"/>
        <v>1</v>
      </c>
      <c r="AN32" s="83">
        <f t="shared" si="2"/>
        <v>1</v>
      </c>
    </row>
    <row r="33" spans="1:40" x14ac:dyDescent="0.45">
      <c r="A33" s="60">
        <v>44178</v>
      </c>
      <c r="B33" s="1" t="s">
        <v>58</v>
      </c>
      <c r="C33" s="1" t="s">
        <v>57</v>
      </c>
      <c r="D33" s="2">
        <v>2919</v>
      </c>
      <c r="E33" s="2">
        <v>1884</v>
      </c>
      <c r="F33" s="2">
        <v>1035</v>
      </c>
      <c r="G33" s="76">
        <v>27596436</v>
      </c>
      <c r="H33" s="76">
        <v>17878742</v>
      </c>
      <c r="I33" s="76">
        <v>9717694</v>
      </c>
      <c r="J33" s="2">
        <v>2896</v>
      </c>
      <c r="K33" s="2">
        <v>15</v>
      </c>
      <c r="L33" s="2">
        <v>10</v>
      </c>
      <c r="M33" s="3">
        <v>27304555</v>
      </c>
      <c r="N33" s="3">
        <v>9428</v>
      </c>
      <c r="O33" s="36">
        <v>0.99199999999999999</v>
      </c>
      <c r="P33" s="36">
        <v>3.0000000000000001E-3</v>
      </c>
      <c r="Q33" s="36">
        <v>4.0000000000000001E-3</v>
      </c>
      <c r="R33" s="36">
        <v>0.99299999999999999</v>
      </c>
      <c r="S33" s="36">
        <v>4.0000000000000001E-3</v>
      </c>
      <c r="T33" s="36">
        <v>3.0000000000000001E-3</v>
      </c>
      <c r="U33" s="2">
        <v>8</v>
      </c>
      <c r="V33" s="2">
        <v>20</v>
      </c>
      <c r="W33" s="2">
        <v>15</v>
      </c>
      <c r="X33" s="2">
        <v>5</v>
      </c>
      <c r="Y33" s="76">
        <v>190937</v>
      </c>
      <c r="Z33" s="76">
        <v>144571</v>
      </c>
      <c r="AA33" s="76">
        <v>46366</v>
      </c>
      <c r="AB33" s="2">
        <v>17</v>
      </c>
      <c r="AC33" s="2">
        <v>1</v>
      </c>
      <c r="AD33" s="2">
        <v>10</v>
      </c>
      <c r="AE33" s="3">
        <v>165000</v>
      </c>
      <c r="AF33" s="3">
        <v>9706</v>
      </c>
      <c r="AG33" s="36">
        <v>1</v>
      </c>
      <c r="AH33" s="36">
        <v>0</v>
      </c>
      <c r="AI33" s="36">
        <v>0</v>
      </c>
      <c r="AL33" s="83">
        <f t="shared" si="0"/>
        <v>1</v>
      </c>
      <c r="AM33" s="83">
        <f t="shared" si="1"/>
        <v>0.999</v>
      </c>
      <c r="AN33" s="83">
        <f t="shared" si="2"/>
        <v>1</v>
      </c>
    </row>
    <row r="34" spans="1:40" x14ac:dyDescent="0.45">
      <c r="A34" s="60">
        <v>44178</v>
      </c>
      <c r="B34" s="1" t="s">
        <v>59</v>
      </c>
      <c r="C34" s="1" t="s">
        <v>7</v>
      </c>
      <c r="D34" s="2">
        <v>4679</v>
      </c>
      <c r="E34" s="2">
        <v>3292</v>
      </c>
      <c r="F34" s="2">
        <v>1387</v>
      </c>
      <c r="G34" s="76">
        <v>41944441</v>
      </c>
      <c r="H34" s="76">
        <v>29533372</v>
      </c>
      <c r="I34" s="76">
        <v>12411069</v>
      </c>
      <c r="J34" s="2">
        <v>4574</v>
      </c>
      <c r="K34" s="2">
        <v>83</v>
      </c>
      <c r="L34" s="2">
        <v>22</v>
      </c>
      <c r="M34" s="3">
        <v>40844837</v>
      </c>
      <c r="N34" s="3">
        <v>8930</v>
      </c>
      <c r="O34" s="36">
        <v>0.92800000000000005</v>
      </c>
      <c r="P34" s="36">
        <v>3.1E-2</v>
      </c>
      <c r="Q34" s="36">
        <v>4.1000000000000002E-2</v>
      </c>
      <c r="R34" s="36">
        <v>0.97799999999999998</v>
      </c>
      <c r="S34" s="36">
        <v>1.7999999999999999E-2</v>
      </c>
      <c r="T34" s="36">
        <v>5.0000000000000001E-3</v>
      </c>
      <c r="U34" s="2">
        <v>19</v>
      </c>
      <c r="V34" s="2">
        <v>25</v>
      </c>
      <c r="W34" s="2">
        <v>19</v>
      </c>
      <c r="X34" s="2">
        <v>6</v>
      </c>
      <c r="Y34" s="76">
        <v>222156</v>
      </c>
      <c r="Z34" s="76">
        <v>177567</v>
      </c>
      <c r="AA34" s="76">
        <v>44589</v>
      </c>
      <c r="AB34" s="2">
        <v>21</v>
      </c>
      <c r="AC34" s="2">
        <v>1</v>
      </c>
      <c r="AD34" s="2">
        <v>22</v>
      </c>
      <c r="AE34" s="3">
        <v>180314</v>
      </c>
      <c r="AF34" s="3">
        <v>8586</v>
      </c>
      <c r="AG34" s="36">
        <v>0.85699999999999998</v>
      </c>
      <c r="AH34" s="36">
        <v>9.5000000000000001E-2</v>
      </c>
      <c r="AI34" s="36">
        <v>4.8000000000000001E-2</v>
      </c>
      <c r="AL34" s="83">
        <f t="shared" si="0"/>
        <v>1.0009999999999999</v>
      </c>
      <c r="AM34" s="83">
        <f t="shared" si="1"/>
        <v>1</v>
      </c>
      <c r="AN34" s="83">
        <f t="shared" si="2"/>
        <v>1</v>
      </c>
    </row>
    <row r="35" spans="1:40" x14ac:dyDescent="0.45">
      <c r="A35" s="60">
        <v>44178</v>
      </c>
      <c r="B35" s="1" t="s">
        <v>63</v>
      </c>
      <c r="C35" s="1" t="s">
        <v>64</v>
      </c>
      <c r="D35" s="2">
        <v>12055</v>
      </c>
      <c r="E35" s="2">
        <v>7912</v>
      </c>
      <c r="F35" s="2">
        <v>4143</v>
      </c>
      <c r="G35" s="76">
        <v>108390478</v>
      </c>
      <c r="H35" s="76">
        <v>71107741</v>
      </c>
      <c r="I35" s="76">
        <v>37282737</v>
      </c>
      <c r="J35" s="2">
        <v>11919</v>
      </c>
      <c r="K35" s="2">
        <v>45</v>
      </c>
      <c r="L35" s="2">
        <v>92</v>
      </c>
      <c r="M35" s="3">
        <v>107401349</v>
      </c>
      <c r="N35" s="3">
        <v>9011</v>
      </c>
      <c r="O35" s="36">
        <v>0.99</v>
      </c>
      <c r="P35" s="36">
        <v>6.0000000000000001E-3</v>
      </c>
      <c r="Q35" s="36">
        <v>5.0000000000000001E-3</v>
      </c>
      <c r="R35" s="36">
        <v>0.99</v>
      </c>
      <c r="S35" s="36">
        <v>3.0000000000000001E-3</v>
      </c>
      <c r="T35" s="36">
        <v>8.0000000000000002E-3</v>
      </c>
      <c r="U35" s="2">
        <v>90</v>
      </c>
      <c r="V35" s="2">
        <v>63</v>
      </c>
      <c r="W35" s="2">
        <v>46</v>
      </c>
      <c r="X35" s="2">
        <v>17</v>
      </c>
      <c r="Y35" s="76">
        <v>553287</v>
      </c>
      <c r="Z35" s="76">
        <v>401510</v>
      </c>
      <c r="AA35" s="76">
        <v>151777</v>
      </c>
      <c r="AB35" s="2">
        <v>61</v>
      </c>
      <c r="AC35" s="2">
        <v>0</v>
      </c>
      <c r="AD35" s="2">
        <v>92</v>
      </c>
      <c r="AE35" s="3">
        <v>541287</v>
      </c>
      <c r="AF35" s="3">
        <v>8874</v>
      </c>
      <c r="AG35" s="36">
        <v>0.96699999999999997</v>
      </c>
      <c r="AH35" s="36">
        <v>1.6E-2</v>
      </c>
      <c r="AI35" s="36">
        <v>1.6E-2</v>
      </c>
      <c r="AL35" s="83">
        <f t="shared" si="0"/>
        <v>1.0009999999999999</v>
      </c>
      <c r="AM35" s="83">
        <f t="shared" si="1"/>
        <v>1.0009999999999999</v>
      </c>
      <c r="AN35" s="83">
        <f t="shared" si="2"/>
        <v>0.999</v>
      </c>
    </row>
    <row r="36" spans="1:40" x14ac:dyDescent="0.45">
      <c r="A36" s="60">
        <v>44178</v>
      </c>
      <c r="B36" s="1" t="s">
        <v>65</v>
      </c>
      <c r="C36" s="1" t="s">
        <v>57</v>
      </c>
      <c r="D36" s="2">
        <v>88723</v>
      </c>
      <c r="E36" s="2">
        <v>67666</v>
      </c>
      <c r="F36" s="2">
        <v>21057</v>
      </c>
      <c r="G36" s="76">
        <v>610651904</v>
      </c>
      <c r="H36" s="76">
        <v>461452256</v>
      </c>
      <c r="I36" s="76">
        <v>149199648</v>
      </c>
      <c r="J36" s="2">
        <v>87630</v>
      </c>
      <c r="K36" s="2">
        <v>672</v>
      </c>
      <c r="L36" s="2">
        <v>491</v>
      </c>
      <c r="M36" s="3">
        <v>604758479</v>
      </c>
      <c r="N36" s="3">
        <v>6901</v>
      </c>
      <c r="O36" s="36">
        <v>0.99199999999999999</v>
      </c>
      <c r="P36" s="36">
        <v>3.0000000000000001E-3</v>
      </c>
      <c r="Q36" s="36">
        <v>5.0000000000000001E-3</v>
      </c>
      <c r="R36" s="36">
        <v>0.98899999999999999</v>
      </c>
      <c r="S36" s="36">
        <v>7.0000000000000001E-3</v>
      </c>
      <c r="T36" s="36">
        <v>6.0000000000000001E-3</v>
      </c>
      <c r="U36" s="2">
        <v>490</v>
      </c>
      <c r="V36" s="2">
        <v>238</v>
      </c>
      <c r="W36" s="2">
        <v>133</v>
      </c>
      <c r="X36" s="2">
        <v>105</v>
      </c>
      <c r="Y36" s="76">
        <v>1649121</v>
      </c>
      <c r="Z36" s="76">
        <v>1057194</v>
      </c>
      <c r="AA36" s="76">
        <v>591927</v>
      </c>
      <c r="AB36" s="2">
        <v>236</v>
      </c>
      <c r="AC36" s="2">
        <v>1</v>
      </c>
      <c r="AD36" s="2">
        <v>491</v>
      </c>
      <c r="AE36" s="3">
        <v>1655529</v>
      </c>
      <c r="AF36" s="3">
        <v>7015</v>
      </c>
      <c r="AG36" s="36">
        <v>0.98299999999999998</v>
      </c>
      <c r="AH36" s="36">
        <v>4.0000000000000001E-3</v>
      </c>
      <c r="AI36" s="36">
        <v>1.2999999999999999E-2</v>
      </c>
      <c r="AL36" s="83">
        <f t="shared" si="0"/>
        <v>1.002</v>
      </c>
      <c r="AM36" s="83">
        <f t="shared" si="1"/>
        <v>1</v>
      </c>
      <c r="AN36" s="83">
        <f t="shared" si="2"/>
        <v>1</v>
      </c>
    </row>
    <row r="37" spans="1:40" x14ac:dyDescent="0.45">
      <c r="A37" s="60">
        <v>44178</v>
      </c>
      <c r="B37" s="1" t="s">
        <v>334</v>
      </c>
      <c r="C37" s="1" t="s">
        <v>66</v>
      </c>
      <c r="D37" s="2">
        <v>275343</v>
      </c>
      <c r="E37" s="2">
        <v>186264</v>
      </c>
      <c r="F37" s="2">
        <v>89079</v>
      </c>
      <c r="G37" s="76">
        <v>2298585598</v>
      </c>
      <c r="H37" s="76">
        <v>1527869569</v>
      </c>
      <c r="I37" s="76">
        <v>770716029</v>
      </c>
      <c r="J37" s="2">
        <v>271760</v>
      </c>
      <c r="K37" s="2">
        <v>2335</v>
      </c>
      <c r="L37" s="2">
        <v>1248</v>
      </c>
      <c r="M37" s="3">
        <v>2265646044</v>
      </c>
      <c r="N37" s="3">
        <v>8337</v>
      </c>
      <c r="O37" s="36">
        <v>0.97699999999999998</v>
      </c>
      <c r="P37" s="36">
        <v>1.4E-2</v>
      </c>
      <c r="Q37" s="36">
        <v>8.9999999999999993E-3</v>
      </c>
      <c r="R37" s="36">
        <v>0.98699999999999999</v>
      </c>
      <c r="S37" s="36">
        <v>8.0000000000000002E-3</v>
      </c>
      <c r="T37" s="36">
        <v>5.0000000000000001E-3</v>
      </c>
      <c r="U37" s="2">
        <v>1071</v>
      </c>
      <c r="V37" s="2">
        <v>1411</v>
      </c>
      <c r="W37" s="2">
        <v>999</v>
      </c>
      <c r="X37" s="2">
        <v>412</v>
      </c>
      <c r="Y37" s="76">
        <v>11194741</v>
      </c>
      <c r="Z37" s="76">
        <v>8202897</v>
      </c>
      <c r="AA37" s="76">
        <v>2991844</v>
      </c>
      <c r="AB37" s="2">
        <v>1227</v>
      </c>
      <c r="AC37" s="2">
        <v>7</v>
      </c>
      <c r="AD37" s="2">
        <v>1248</v>
      </c>
      <c r="AE37" s="3">
        <v>9668433</v>
      </c>
      <c r="AF37" s="3">
        <v>7880</v>
      </c>
      <c r="AG37" s="36">
        <v>0.98299999999999998</v>
      </c>
      <c r="AH37" s="36">
        <v>6.0000000000000001E-3</v>
      </c>
      <c r="AI37" s="36">
        <v>1.0999999999999999E-2</v>
      </c>
      <c r="AL37" s="83">
        <f t="shared" si="0"/>
        <v>1</v>
      </c>
      <c r="AM37" s="83">
        <f t="shared" si="1"/>
        <v>1</v>
      </c>
      <c r="AN37" s="83">
        <f t="shared" si="2"/>
        <v>1</v>
      </c>
    </row>
    <row r="38" spans="1:40" x14ac:dyDescent="0.45">
      <c r="A38" s="60">
        <v>44178</v>
      </c>
      <c r="B38" s="1" t="s">
        <v>67</v>
      </c>
      <c r="C38" s="1" t="s">
        <v>7</v>
      </c>
      <c r="D38" s="2">
        <v>3946</v>
      </c>
      <c r="E38" s="2">
        <v>2836</v>
      </c>
      <c r="F38" s="2">
        <v>1110</v>
      </c>
      <c r="G38" s="76">
        <v>30888132</v>
      </c>
      <c r="H38" s="76">
        <v>21395518</v>
      </c>
      <c r="I38" s="76">
        <v>9492614</v>
      </c>
      <c r="J38" s="2">
        <v>3826</v>
      </c>
      <c r="K38" s="2">
        <v>95</v>
      </c>
      <c r="L38" s="2">
        <v>25</v>
      </c>
      <c r="M38" s="3">
        <v>29827346</v>
      </c>
      <c r="N38" s="3">
        <v>7796</v>
      </c>
      <c r="O38" s="36">
        <v>0.92100000000000004</v>
      </c>
      <c r="P38" s="36">
        <v>2.8000000000000001E-2</v>
      </c>
      <c r="Q38" s="36">
        <v>5.0999999999999997E-2</v>
      </c>
      <c r="R38" s="36">
        <v>0.97099999999999997</v>
      </c>
      <c r="S38" s="36">
        <v>2.3E-2</v>
      </c>
      <c r="T38" s="36">
        <v>6.0000000000000001E-3</v>
      </c>
      <c r="U38" s="2">
        <v>22</v>
      </c>
      <c r="V38" s="2">
        <v>22</v>
      </c>
      <c r="W38" s="2">
        <v>15</v>
      </c>
      <c r="X38" s="2">
        <v>7</v>
      </c>
      <c r="Y38" s="76">
        <v>137456</v>
      </c>
      <c r="Z38" s="76">
        <v>92980</v>
      </c>
      <c r="AA38" s="76">
        <v>44476</v>
      </c>
      <c r="AB38" s="2">
        <v>18</v>
      </c>
      <c r="AC38" s="2">
        <v>1</v>
      </c>
      <c r="AD38" s="2">
        <v>25</v>
      </c>
      <c r="AE38" s="3">
        <v>129945</v>
      </c>
      <c r="AF38" s="3">
        <v>7219</v>
      </c>
      <c r="AG38" s="36">
        <v>0.83299999999999996</v>
      </c>
      <c r="AH38" s="36">
        <v>5.6000000000000001E-2</v>
      </c>
      <c r="AI38" s="36">
        <v>0.111</v>
      </c>
      <c r="AL38" s="83">
        <f t="shared" si="0"/>
        <v>1</v>
      </c>
      <c r="AM38" s="83">
        <f t="shared" si="1"/>
        <v>1</v>
      </c>
      <c r="AN38" s="83">
        <f t="shared" si="2"/>
        <v>1</v>
      </c>
    </row>
    <row r="39" spans="1:40" x14ac:dyDescent="0.45">
      <c r="A39" s="60">
        <v>44178</v>
      </c>
      <c r="B39" s="1" t="s">
        <v>68</v>
      </c>
      <c r="C39" s="1" t="s">
        <v>23</v>
      </c>
      <c r="D39" s="2">
        <v>59</v>
      </c>
      <c r="E39" s="2">
        <v>41</v>
      </c>
      <c r="F39" s="2">
        <v>18</v>
      </c>
      <c r="G39" s="76">
        <v>562000</v>
      </c>
      <c r="H39" s="76">
        <v>391000</v>
      </c>
      <c r="I39" s="76">
        <v>171000</v>
      </c>
      <c r="J39" s="2">
        <v>50</v>
      </c>
      <c r="K39" s="2">
        <v>8</v>
      </c>
      <c r="L39" s="2">
        <v>1</v>
      </c>
      <c r="M39" s="3">
        <v>482000</v>
      </c>
      <c r="N39" s="3">
        <v>9640</v>
      </c>
      <c r="O39" s="36">
        <v>1</v>
      </c>
      <c r="P39" s="36">
        <v>0</v>
      </c>
      <c r="Q39" s="36">
        <v>0</v>
      </c>
      <c r="R39" s="36">
        <v>0.84699999999999998</v>
      </c>
      <c r="S39" s="36">
        <v>0.13600000000000001</v>
      </c>
      <c r="T39" s="36">
        <v>1.7000000000000001E-2</v>
      </c>
      <c r="U39" s="2">
        <v>0</v>
      </c>
      <c r="V39" s="2">
        <v>1</v>
      </c>
      <c r="W39" s="2">
        <v>1</v>
      </c>
      <c r="X39" s="2">
        <v>0</v>
      </c>
      <c r="Y39" s="76">
        <v>10000</v>
      </c>
      <c r="Z39" s="76">
        <v>10000</v>
      </c>
      <c r="AA39" s="76">
        <v>0</v>
      </c>
      <c r="AB39" s="2">
        <v>0</v>
      </c>
      <c r="AC39" s="2">
        <v>0</v>
      </c>
      <c r="AD39" s="2">
        <v>1</v>
      </c>
      <c r="AE39" s="3">
        <v>0</v>
      </c>
      <c r="AF39" s="3">
        <v>0</v>
      </c>
      <c r="AG39" s="36">
        <v>0</v>
      </c>
      <c r="AH39" s="36">
        <v>0</v>
      </c>
      <c r="AI39" s="36">
        <v>0</v>
      </c>
      <c r="AL39" s="83">
        <f t="shared" si="0"/>
        <v>1</v>
      </c>
      <c r="AM39" s="83">
        <f t="shared" si="1"/>
        <v>1</v>
      </c>
      <c r="AN39" s="83">
        <f t="shared" si="2"/>
        <v>0</v>
      </c>
    </row>
    <row r="40" spans="1:40" x14ac:dyDescent="0.45">
      <c r="A40" s="60">
        <v>44178</v>
      </c>
      <c r="B40" s="1" t="s">
        <v>69</v>
      </c>
      <c r="C40" s="1" t="s">
        <v>7</v>
      </c>
      <c r="D40" s="2">
        <v>188</v>
      </c>
      <c r="E40" s="2">
        <v>127</v>
      </c>
      <c r="F40" s="2">
        <v>61</v>
      </c>
      <c r="G40" s="76">
        <v>1544457</v>
      </c>
      <c r="H40" s="76">
        <v>1004692</v>
      </c>
      <c r="I40" s="76">
        <v>539765</v>
      </c>
      <c r="J40" s="2">
        <v>183</v>
      </c>
      <c r="K40" s="2">
        <v>5</v>
      </c>
      <c r="L40" s="2">
        <v>0</v>
      </c>
      <c r="M40" s="3">
        <v>1529460</v>
      </c>
      <c r="N40" s="3">
        <v>8358</v>
      </c>
      <c r="O40" s="36">
        <v>0.95099999999999996</v>
      </c>
      <c r="P40" s="36">
        <v>3.3000000000000002E-2</v>
      </c>
      <c r="Q40" s="36">
        <v>1.6E-2</v>
      </c>
      <c r="R40" s="36">
        <v>0.97299999999999998</v>
      </c>
      <c r="S40" s="36">
        <v>2.7E-2</v>
      </c>
      <c r="T40" s="36">
        <v>0</v>
      </c>
      <c r="U40" s="2">
        <v>0</v>
      </c>
      <c r="V40" s="2">
        <v>1</v>
      </c>
      <c r="W40" s="2">
        <v>1</v>
      </c>
      <c r="X40" s="2">
        <v>0</v>
      </c>
      <c r="Y40" s="76">
        <v>5000</v>
      </c>
      <c r="Z40" s="76">
        <v>5000</v>
      </c>
      <c r="AA40" s="76">
        <v>0</v>
      </c>
      <c r="AB40" s="2">
        <v>1</v>
      </c>
      <c r="AC40" s="2">
        <v>0</v>
      </c>
      <c r="AD40" s="2">
        <v>0</v>
      </c>
      <c r="AE40" s="3">
        <v>5000</v>
      </c>
      <c r="AF40" s="3">
        <v>5000</v>
      </c>
      <c r="AG40" s="36">
        <v>1</v>
      </c>
      <c r="AH40" s="36">
        <v>0</v>
      </c>
      <c r="AI40" s="36">
        <v>0</v>
      </c>
      <c r="AL40" s="83">
        <f t="shared" si="0"/>
        <v>1</v>
      </c>
      <c r="AM40" s="83">
        <f t="shared" si="1"/>
        <v>1</v>
      </c>
      <c r="AN40" s="83">
        <f t="shared" si="2"/>
        <v>1</v>
      </c>
    </row>
    <row r="41" spans="1:40" x14ac:dyDescent="0.45">
      <c r="A41" s="60">
        <v>44178</v>
      </c>
      <c r="B41" s="1" t="s">
        <v>74</v>
      </c>
      <c r="C41" s="1" t="s">
        <v>61</v>
      </c>
      <c r="D41" s="2">
        <v>2708</v>
      </c>
      <c r="E41" s="2">
        <v>2403</v>
      </c>
      <c r="F41" s="2">
        <v>305</v>
      </c>
      <c r="G41" s="76">
        <v>17557333</v>
      </c>
      <c r="H41" s="76">
        <v>15186744</v>
      </c>
      <c r="I41" s="76">
        <v>2370589</v>
      </c>
      <c r="J41" s="2">
        <v>2579</v>
      </c>
      <c r="K41" s="2">
        <v>128</v>
      </c>
      <c r="L41" s="2">
        <v>1</v>
      </c>
      <c r="M41" s="3">
        <v>17077409</v>
      </c>
      <c r="N41" s="3">
        <v>6622</v>
      </c>
      <c r="O41" s="36">
        <v>0.995</v>
      </c>
      <c r="P41" s="36">
        <v>5.0000000000000001E-3</v>
      </c>
      <c r="Q41" s="36">
        <v>0</v>
      </c>
      <c r="R41" s="36">
        <v>0.95299999999999996</v>
      </c>
      <c r="S41" s="36">
        <v>4.7E-2</v>
      </c>
      <c r="T41" s="36">
        <v>0</v>
      </c>
      <c r="U41" s="2">
        <v>8</v>
      </c>
      <c r="V41" s="2">
        <v>4</v>
      </c>
      <c r="W41" s="2">
        <v>3</v>
      </c>
      <c r="X41" s="2">
        <v>1</v>
      </c>
      <c r="Y41" s="76">
        <v>30050</v>
      </c>
      <c r="Z41" s="76">
        <v>20050</v>
      </c>
      <c r="AA41" s="76">
        <v>10000</v>
      </c>
      <c r="AB41" s="2">
        <v>9</v>
      </c>
      <c r="AC41" s="2">
        <v>2</v>
      </c>
      <c r="AD41" s="2">
        <v>1</v>
      </c>
      <c r="AE41" s="3">
        <v>58573</v>
      </c>
      <c r="AF41" s="3">
        <v>6508</v>
      </c>
      <c r="AG41" s="36">
        <v>1</v>
      </c>
      <c r="AH41" s="36">
        <v>0</v>
      </c>
      <c r="AI41" s="36">
        <v>0</v>
      </c>
      <c r="AL41" s="83">
        <f t="shared" si="0"/>
        <v>1</v>
      </c>
      <c r="AM41" s="83">
        <f t="shared" si="1"/>
        <v>1</v>
      </c>
      <c r="AN41" s="83">
        <f t="shared" si="2"/>
        <v>1</v>
      </c>
    </row>
    <row r="42" spans="1:40" x14ac:dyDescent="0.45">
      <c r="A42" s="60">
        <v>44178</v>
      </c>
      <c r="B42" s="1" t="s">
        <v>266</v>
      </c>
      <c r="C42" s="1" t="s">
        <v>278</v>
      </c>
      <c r="D42" s="2">
        <v>2085</v>
      </c>
      <c r="E42" s="2">
        <v>1500</v>
      </c>
      <c r="F42" s="2">
        <v>585</v>
      </c>
      <c r="G42" s="76">
        <v>17841170.030000001</v>
      </c>
      <c r="H42" s="76">
        <v>12583937.240000002</v>
      </c>
      <c r="I42" s="76">
        <v>5257232.7899999991</v>
      </c>
      <c r="J42" s="2">
        <v>1960</v>
      </c>
      <c r="K42" s="2">
        <v>84</v>
      </c>
      <c r="L42" s="2">
        <v>41</v>
      </c>
      <c r="M42" s="3">
        <v>16754993</v>
      </c>
      <c r="N42" s="3">
        <v>8548</v>
      </c>
      <c r="O42" s="36">
        <v>0.91200000000000003</v>
      </c>
      <c r="P42" s="36">
        <v>4.4999999999999998E-2</v>
      </c>
      <c r="Q42" s="36">
        <v>4.2999999999999997E-2</v>
      </c>
      <c r="R42" s="36">
        <v>0.94</v>
      </c>
      <c r="S42" s="36">
        <v>0.04</v>
      </c>
      <c r="T42" s="36">
        <v>0.02</v>
      </c>
      <c r="U42" s="2">
        <v>46</v>
      </c>
      <c r="V42" s="2">
        <v>13</v>
      </c>
      <c r="W42" s="2">
        <v>11</v>
      </c>
      <c r="X42" s="2">
        <v>2</v>
      </c>
      <c r="Y42" s="76">
        <v>118326.3</v>
      </c>
      <c r="Z42" s="76">
        <v>98326.3</v>
      </c>
      <c r="AA42" s="76">
        <v>20000</v>
      </c>
      <c r="AB42" s="2">
        <v>17</v>
      </c>
      <c r="AC42" s="2">
        <v>1</v>
      </c>
      <c r="AD42" s="2">
        <v>41</v>
      </c>
      <c r="AE42" s="3">
        <v>126682</v>
      </c>
      <c r="AF42" s="3">
        <v>7452</v>
      </c>
      <c r="AG42" s="36">
        <v>0.88200000000000001</v>
      </c>
      <c r="AH42" s="36">
        <v>0</v>
      </c>
      <c r="AI42" s="36">
        <v>0.11799999999999999</v>
      </c>
      <c r="AL42" s="83">
        <f t="shared" si="0"/>
        <v>1</v>
      </c>
      <c r="AM42" s="83">
        <f t="shared" si="1"/>
        <v>1</v>
      </c>
      <c r="AN42" s="83">
        <f t="shared" si="2"/>
        <v>1</v>
      </c>
    </row>
    <row r="43" spans="1:40" x14ac:dyDescent="0.45">
      <c r="A43" s="60">
        <v>44178</v>
      </c>
      <c r="B43" s="1" t="s">
        <v>77</v>
      </c>
      <c r="C43" s="1" t="s">
        <v>35</v>
      </c>
      <c r="D43" s="2">
        <v>100</v>
      </c>
      <c r="E43" s="2">
        <v>65</v>
      </c>
      <c r="F43" s="2">
        <v>35</v>
      </c>
      <c r="G43" s="76">
        <v>986771.37</v>
      </c>
      <c r="H43" s="76">
        <v>641859.37</v>
      </c>
      <c r="I43" s="76">
        <v>344912</v>
      </c>
      <c r="J43" s="2">
        <v>98</v>
      </c>
      <c r="K43" s="2">
        <v>2</v>
      </c>
      <c r="L43" s="2">
        <v>0</v>
      </c>
      <c r="M43" s="3">
        <v>962827</v>
      </c>
      <c r="N43" s="3">
        <v>9825</v>
      </c>
      <c r="O43" s="36">
        <v>0.44900000000000001</v>
      </c>
      <c r="P43" s="36">
        <v>0.255</v>
      </c>
      <c r="Q43" s="36">
        <v>0.29599999999999999</v>
      </c>
      <c r="R43" s="36">
        <v>0.98</v>
      </c>
      <c r="S43" s="36">
        <v>0.02</v>
      </c>
      <c r="T43" s="36">
        <v>0</v>
      </c>
      <c r="U43" s="2">
        <v>1</v>
      </c>
      <c r="V43" s="2">
        <v>0</v>
      </c>
      <c r="W43" s="2">
        <v>0</v>
      </c>
      <c r="X43" s="2">
        <v>0</v>
      </c>
      <c r="Y43" s="76">
        <v>0</v>
      </c>
      <c r="Z43" s="76">
        <v>0</v>
      </c>
      <c r="AA43" s="76">
        <v>0</v>
      </c>
      <c r="AB43" s="2">
        <v>1</v>
      </c>
      <c r="AC43" s="2">
        <v>0</v>
      </c>
      <c r="AD43" s="2">
        <v>0</v>
      </c>
      <c r="AE43" s="3">
        <v>10000</v>
      </c>
      <c r="AF43" s="3">
        <v>10000</v>
      </c>
      <c r="AG43" s="36">
        <v>0</v>
      </c>
      <c r="AH43" s="36">
        <v>0</v>
      </c>
      <c r="AI43" s="36">
        <v>1</v>
      </c>
      <c r="AL43" s="83">
        <f t="shared" si="0"/>
        <v>1</v>
      </c>
      <c r="AM43" s="83">
        <f t="shared" si="1"/>
        <v>1</v>
      </c>
      <c r="AN43" s="83">
        <f t="shared" si="2"/>
        <v>1</v>
      </c>
    </row>
    <row r="44" spans="1:40" x14ac:dyDescent="0.45">
      <c r="A44" s="60">
        <v>44178</v>
      </c>
      <c r="B44" s="1" t="s">
        <v>78</v>
      </c>
      <c r="C44" s="1" t="s">
        <v>79</v>
      </c>
      <c r="D44" s="2">
        <v>2492</v>
      </c>
      <c r="E44" s="2">
        <v>1805</v>
      </c>
      <c r="F44" s="2">
        <v>687</v>
      </c>
      <c r="G44" s="76">
        <v>19983201.09</v>
      </c>
      <c r="H44" s="76">
        <v>13701022.370000001</v>
      </c>
      <c r="I44" s="76">
        <v>6282178.7199999997</v>
      </c>
      <c r="J44" s="2">
        <v>2429</v>
      </c>
      <c r="K44" s="2">
        <v>38</v>
      </c>
      <c r="L44" s="2">
        <v>25</v>
      </c>
      <c r="M44" s="3">
        <v>19482877</v>
      </c>
      <c r="N44" s="3">
        <v>8021</v>
      </c>
      <c r="O44" s="36">
        <v>0.89300000000000002</v>
      </c>
      <c r="P44" s="36">
        <v>2.5999999999999999E-2</v>
      </c>
      <c r="Q44" s="36">
        <v>0.08</v>
      </c>
      <c r="R44" s="36">
        <v>0.97699999999999998</v>
      </c>
      <c r="S44" s="36">
        <v>1.2999999999999999E-2</v>
      </c>
      <c r="T44" s="36">
        <v>0.01</v>
      </c>
      <c r="U44" s="2">
        <v>26</v>
      </c>
      <c r="V44" s="2">
        <v>15</v>
      </c>
      <c r="W44" s="2">
        <v>13</v>
      </c>
      <c r="X44" s="2">
        <v>2</v>
      </c>
      <c r="Y44" s="76">
        <v>142000</v>
      </c>
      <c r="Z44" s="76">
        <v>122500</v>
      </c>
      <c r="AA44" s="76">
        <v>19500</v>
      </c>
      <c r="AB44" s="2">
        <v>16</v>
      </c>
      <c r="AC44" s="2">
        <v>0</v>
      </c>
      <c r="AD44" s="2">
        <v>25</v>
      </c>
      <c r="AE44" s="3">
        <v>128559</v>
      </c>
      <c r="AF44" s="3">
        <v>8035</v>
      </c>
      <c r="AG44" s="36">
        <v>0.68799999999999994</v>
      </c>
      <c r="AH44" s="36">
        <v>0</v>
      </c>
      <c r="AI44" s="36">
        <v>0.313</v>
      </c>
      <c r="AL44" s="83">
        <f t="shared" si="0"/>
        <v>1</v>
      </c>
      <c r="AM44" s="83">
        <f t="shared" si="1"/>
        <v>0.999</v>
      </c>
      <c r="AN44" s="83">
        <f t="shared" si="2"/>
        <v>1.0009999999999999</v>
      </c>
    </row>
    <row r="45" spans="1:40" x14ac:dyDescent="0.45">
      <c r="A45" s="60">
        <v>44178</v>
      </c>
      <c r="B45" s="1" t="s">
        <v>80</v>
      </c>
      <c r="C45" s="1" t="s">
        <v>79</v>
      </c>
      <c r="D45" s="2">
        <v>60</v>
      </c>
      <c r="E45" s="2">
        <v>41</v>
      </c>
      <c r="F45" s="2">
        <v>19</v>
      </c>
      <c r="G45" s="76">
        <v>592767</v>
      </c>
      <c r="H45" s="76">
        <v>402767</v>
      </c>
      <c r="I45" s="76">
        <v>190000</v>
      </c>
      <c r="J45" s="2">
        <v>57</v>
      </c>
      <c r="K45" s="2">
        <v>3</v>
      </c>
      <c r="L45" s="2">
        <v>0</v>
      </c>
      <c r="M45" s="3">
        <v>562767</v>
      </c>
      <c r="N45" s="3">
        <v>9873</v>
      </c>
      <c r="O45" s="36">
        <v>0.73699999999999999</v>
      </c>
      <c r="P45" s="36">
        <v>0.14000000000000001</v>
      </c>
      <c r="Q45" s="36">
        <v>0.123</v>
      </c>
      <c r="R45" s="36">
        <v>0.95</v>
      </c>
      <c r="S45" s="36">
        <v>0.05</v>
      </c>
      <c r="T45" s="36">
        <v>0</v>
      </c>
      <c r="U45" s="2">
        <v>1</v>
      </c>
      <c r="V45" s="2">
        <v>0</v>
      </c>
      <c r="W45" s="2">
        <v>0</v>
      </c>
      <c r="X45" s="2">
        <v>0</v>
      </c>
      <c r="Y45" s="76">
        <v>0</v>
      </c>
      <c r="Z45" s="76">
        <v>0</v>
      </c>
      <c r="AA45" s="76">
        <v>0</v>
      </c>
      <c r="AB45" s="2">
        <v>1</v>
      </c>
      <c r="AC45" s="2">
        <v>0</v>
      </c>
      <c r="AD45" s="2">
        <v>0</v>
      </c>
      <c r="AE45" s="3">
        <v>10000</v>
      </c>
      <c r="AF45" s="3">
        <v>10000</v>
      </c>
      <c r="AG45" s="36">
        <v>1</v>
      </c>
      <c r="AH45" s="36">
        <v>0</v>
      </c>
      <c r="AI45" s="36">
        <v>0</v>
      </c>
      <c r="AL45" s="83">
        <f t="shared" si="0"/>
        <v>1</v>
      </c>
      <c r="AM45" s="83">
        <f t="shared" si="1"/>
        <v>1</v>
      </c>
      <c r="AN45" s="83">
        <f t="shared" si="2"/>
        <v>1</v>
      </c>
    </row>
    <row r="46" spans="1:40" x14ac:dyDescent="0.45">
      <c r="A46" s="60">
        <v>44178</v>
      </c>
      <c r="B46" s="1" t="s">
        <v>81</v>
      </c>
      <c r="C46" s="1" t="s">
        <v>82</v>
      </c>
      <c r="D46" s="2">
        <v>10077</v>
      </c>
      <c r="E46" s="2">
        <v>6809</v>
      </c>
      <c r="F46" s="2">
        <v>3268</v>
      </c>
      <c r="G46" s="76">
        <v>88446708</v>
      </c>
      <c r="H46" s="76">
        <v>58915101</v>
      </c>
      <c r="I46" s="76">
        <v>29531607</v>
      </c>
      <c r="J46" s="2">
        <v>9963</v>
      </c>
      <c r="K46" s="2">
        <v>100</v>
      </c>
      <c r="L46" s="2">
        <v>14</v>
      </c>
      <c r="M46" s="3">
        <v>87406437</v>
      </c>
      <c r="N46" s="3">
        <v>8773</v>
      </c>
      <c r="O46" s="36">
        <v>0.97799999999999998</v>
      </c>
      <c r="P46" s="36">
        <v>1.2999999999999999E-2</v>
      </c>
      <c r="Q46" s="36">
        <v>8.9999999999999993E-3</v>
      </c>
      <c r="R46" s="36">
        <v>0.98899999999999999</v>
      </c>
      <c r="S46" s="36">
        <v>0.01</v>
      </c>
      <c r="T46" s="36">
        <v>1E-3</v>
      </c>
      <c r="U46" s="2">
        <v>7</v>
      </c>
      <c r="V46" s="2">
        <v>57</v>
      </c>
      <c r="W46" s="2">
        <v>41</v>
      </c>
      <c r="X46" s="2">
        <v>16</v>
      </c>
      <c r="Y46" s="76">
        <v>477893</v>
      </c>
      <c r="Z46" s="76">
        <v>352069</v>
      </c>
      <c r="AA46" s="76">
        <v>125824</v>
      </c>
      <c r="AB46" s="2">
        <v>49</v>
      </c>
      <c r="AC46" s="2">
        <v>1</v>
      </c>
      <c r="AD46" s="2">
        <v>14</v>
      </c>
      <c r="AE46" s="3">
        <v>403368</v>
      </c>
      <c r="AF46" s="3">
        <v>8232</v>
      </c>
      <c r="AG46" s="36">
        <v>0.95899999999999996</v>
      </c>
      <c r="AH46" s="36">
        <v>0.02</v>
      </c>
      <c r="AI46" s="36">
        <v>0.02</v>
      </c>
      <c r="AL46" s="83">
        <f t="shared" si="0"/>
        <v>1</v>
      </c>
      <c r="AM46" s="83">
        <f t="shared" si="1"/>
        <v>1</v>
      </c>
      <c r="AN46" s="83">
        <f t="shared" si="2"/>
        <v>0.999</v>
      </c>
    </row>
    <row r="47" spans="1:40" x14ac:dyDescent="0.45">
      <c r="A47" s="60">
        <v>44178</v>
      </c>
      <c r="B47" s="1" t="s">
        <v>83</v>
      </c>
      <c r="C47" s="1" t="s">
        <v>84</v>
      </c>
      <c r="D47" s="2">
        <v>11146</v>
      </c>
      <c r="E47" s="2">
        <v>7378</v>
      </c>
      <c r="F47" s="2">
        <v>3768</v>
      </c>
      <c r="G47" s="76">
        <v>100935099.08999999</v>
      </c>
      <c r="H47" s="76">
        <v>66013980.679999985</v>
      </c>
      <c r="I47" s="76">
        <v>34921118.410000004</v>
      </c>
      <c r="J47" s="2">
        <v>10922</v>
      </c>
      <c r="K47" s="2">
        <v>185</v>
      </c>
      <c r="L47" s="2">
        <v>37</v>
      </c>
      <c r="M47" s="3">
        <v>98345732</v>
      </c>
      <c r="N47" s="3">
        <v>9004</v>
      </c>
      <c r="O47" s="36">
        <v>0.94399999999999995</v>
      </c>
      <c r="P47" s="36">
        <v>2.1000000000000001E-2</v>
      </c>
      <c r="Q47" s="36">
        <v>3.5000000000000003E-2</v>
      </c>
      <c r="R47" s="36">
        <v>0.98099999999999998</v>
      </c>
      <c r="S47" s="36">
        <v>1.4999999999999999E-2</v>
      </c>
      <c r="T47" s="36">
        <v>3.0000000000000001E-3</v>
      </c>
      <c r="U47" s="2">
        <v>30</v>
      </c>
      <c r="V47" s="2">
        <v>61</v>
      </c>
      <c r="W47" s="2">
        <v>47</v>
      </c>
      <c r="X47" s="2">
        <v>14</v>
      </c>
      <c r="Y47" s="76">
        <v>512093.85</v>
      </c>
      <c r="Z47" s="76">
        <v>406734.61</v>
      </c>
      <c r="AA47" s="76">
        <v>105359.24</v>
      </c>
      <c r="AB47" s="2">
        <v>53</v>
      </c>
      <c r="AC47" s="2">
        <v>1</v>
      </c>
      <c r="AD47" s="2">
        <v>37</v>
      </c>
      <c r="AE47" s="3">
        <v>462112</v>
      </c>
      <c r="AF47" s="3">
        <v>8719</v>
      </c>
      <c r="AG47" s="36">
        <v>0.90600000000000003</v>
      </c>
      <c r="AH47" s="36">
        <v>5.7000000000000002E-2</v>
      </c>
      <c r="AI47" s="36">
        <v>3.7999999999999999E-2</v>
      </c>
      <c r="AL47" s="83">
        <f t="shared" si="0"/>
        <v>0.999</v>
      </c>
      <c r="AM47" s="83">
        <f t="shared" si="1"/>
        <v>1</v>
      </c>
      <c r="AN47" s="83">
        <f t="shared" si="2"/>
        <v>1.0010000000000001</v>
      </c>
    </row>
    <row r="48" spans="1:40" x14ac:dyDescent="0.45">
      <c r="A48" s="60">
        <v>44178</v>
      </c>
      <c r="B48" s="1" t="s">
        <v>86</v>
      </c>
      <c r="C48" s="1" t="s">
        <v>87</v>
      </c>
      <c r="D48" s="2">
        <v>214</v>
      </c>
      <c r="E48" s="2">
        <v>140</v>
      </c>
      <c r="F48" s="2">
        <v>74</v>
      </c>
      <c r="G48" s="76">
        <v>2040106</v>
      </c>
      <c r="H48" s="76">
        <v>1334006</v>
      </c>
      <c r="I48" s="76">
        <v>706100</v>
      </c>
      <c r="J48" s="2">
        <v>210</v>
      </c>
      <c r="K48" s="2">
        <v>2</v>
      </c>
      <c r="L48" s="2">
        <v>2</v>
      </c>
      <c r="M48" s="3">
        <v>2000000</v>
      </c>
      <c r="N48" s="3">
        <v>9524</v>
      </c>
      <c r="O48" s="36">
        <v>0.91400000000000003</v>
      </c>
      <c r="P48" s="36">
        <v>5.7000000000000002E-2</v>
      </c>
      <c r="Q48" s="36">
        <v>2.9000000000000001E-2</v>
      </c>
      <c r="R48" s="36">
        <v>0.99099999999999999</v>
      </c>
      <c r="S48" s="36">
        <v>0</v>
      </c>
      <c r="T48" s="36">
        <v>8.9999999999999993E-3</v>
      </c>
      <c r="U48" s="2">
        <v>1</v>
      </c>
      <c r="V48" s="2">
        <v>2</v>
      </c>
      <c r="W48" s="2">
        <v>2</v>
      </c>
      <c r="X48" s="2">
        <v>0</v>
      </c>
      <c r="Y48" s="76">
        <v>20000</v>
      </c>
      <c r="Z48" s="76">
        <v>20000</v>
      </c>
      <c r="AA48" s="76">
        <v>0</v>
      </c>
      <c r="AB48" s="2">
        <v>1</v>
      </c>
      <c r="AC48" s="2">
        <v>0</v>
      </c>
      <c r="AD48" s="2">
        <v>2</v>
      </c>
      <c r="AE48" s="3">
        <v>6000</v>
      </c>
      <c r="AF48" s="3">
        <v>6000</v>
      </c>
      <c r="AG48" s="36">
        <v>1</v>
      </c>
      <c r="AH48" s="36">
        <v>0</v>
      </c>
      <c r="AI48" s="36">
        <v>0</v>
      </c>
      <c r="AL48" s="83">
        <f t="shared" si="0"/>
        <v>1</v>
      </c>
      <c r="AM48" s="83">
        <f t="shared" si="1"/>
        <v>1</v>
      </c>
      <c r="AN48" s="83">
        <f t="shared" si="2"/>
        <v>1</v>
      </c>
    </row>
    <row r="49" spans="1:40" x14ac:dyDescent="0.45">
      <c r="A49" s="60">
        <v>44178</v>
      </c>
      <c r="B49" s="1" t="s">
        <v>88</v>
      </c>
      <c r="C49" s="1" t="s">
        <v>89</v>
      </c>
      <c r="D49" s="2">
        <v>65</v>
      </c>
      <c r="E49" s="2">
        <v>46</v>
      </c>
      <c r="F49" s="2">
        <v>19</v>
      </c>
      <c r="G49" s="76">
        <v>614565.64</v>
      </c>
      <c r="H49" s="76">
        <v>432365.64</v>
      </c>
      <c r="I49" s="76">
        <v>182200</v>
      </c>
      <c r="J49" s="2">
        <v>61</v>
      </c>
      <c r="K49" s="2">
        <v>2</v>
      </c>
      <c r="L49" s="2">
        <v>1</v>
      </c>
      <c r="M49" s="3">
        <v>568835</v>
      </c>
      <c r="N49" s="3">
        <v>9325</v>
      </c>
      <c r="O49" s="36">
        <v>1</v>
      </c>
      <c r="P49" s="36">
        <v>0</v>
      </c>
      <c r="Q49" s="36">
        <v>0</v>
      </c>
      <c r="R49" s="36">
        <v>0.93799999999999994</v>
      </c>
      <c r="S49" s="36">
        <v>3.1E-2</v>
      </c>
      <c r="T49" s="36">
        <v>1.4999999999999999E-2</v>
      </c>
      <c r="U49" s="2">
        <v>0</v>
      </c>
      <c r="V49" s="2">
        <v>1</v>
      </c>
      <c r="W49" s="2">
        <v>1</v>
      </c>
      <c r="X49" s="2">
        <v>0</v>
      </c>
      <c r="Y49" s="76">
        <v>6000</v>
      </c>
      <c r="Z49" s="76">
        <v>6000</v>
      </c>
      <c r="AA49" s="76">
        <v>0</v>
      </c>
      <c r="AB49" s="2">
        <v>0</v>
      </c>
      <c r="AC49" s="2">
        <v>0</v>
      </c>
      <c r="AD49" s="2">
        <v>1</v>
      </c>
      <c r="AE49" s="3">
        <v>0</v>
      </c>
      <c r="AF49" s="3">
        <v>0</v>
      </c>
      <c r="AG49" s="36">
        <v>0</v>
      </c>
      <c r="AH49" s="36">
        <v>0</v>
      </c>
      <c r="AI49" s="36">
        <v>0</v>
      </c>
      <c r="AL49" s="83">
        <f t="shared" si="0"/>
        <v>0.98399999999999999</v>
      </c>
      <c r="AM49" s="83">
        <f t="shared" si="1"/>
        <v>1</v>
      </c>
      <c r="AN49" s="83">
        <f t="shared" si="2"/>
        <v>0</v>
      </c>
    </row>
    <row r="50" spans="1:40" x14ac:dyDescent="0.45">
      <c r="A50" s="60">
        <v>44178</v>
      </c>
      <c r="B50" s="1" t="s">
        <v>90</v>
      </c>
      <c r="C50" s="1" t="s">
        <v>91</v>
      </c>
      <c r="D50" s="2">
        <v>15343</v>
      </c>
      <c r="E50" s="2">
        <v>11889</v>
      </c>
      <c r="F50" s="2">
        <v>3454</v>
      </c>
      <c r="G50" s="76">
        <v>125633726.40000001</v>
      </c>
      <c r="H50" s="76">
        <v>96727080.849999994</v>
      </c>
      <c r="I50" s="76">
        <v>28906645.550000004</v>
      </c>
      <c r="J50" s="2">
        <v>15017</v>
      </c>
      <c r="K50" s="2">
        <v>39</v>
      </c>
      <c r="L50" s="2">
        <v>287</v>
      </c>
      <c r="M50" s="3">
        <v>124226264</v>
      </c>
      <c r="N50" s="3">
        <v>8272</v>
      </c>
      <c r="O50" s="36">
        <v>0.93200000000000005</v>
      </c>
      <c r="P50" s="36">
        <v>4.2999999999999997E-2</v>
      </c>
      <c r="Q50" s="36">
        <v>2.5000000000000001E-2</v>
      </c>
      <c r="R50" s="36">
        <v>0.97899999999999998</v>
      </c>
      <c r="S50" s="36">
        <v>3.0000000000000001E-3</v>
      </c>
      <c r="T50" s="36">
        <v>1.9E-2</v>
      </c>
      <c r="U50" s="2">
        <v>284</v>
      </c>
      <c r="V50" s="2">
        <v>76</v>
      </c>
      <c r="W50" s="2">
        <v>56</v>
      </c>
      <c r="X50" s="2">
        <v>20</v>
      </c>
      <c r="Y50" s="76">
        <v>569663.4</v>
      </c>
      <c r="Z50" s="76">
        <v>430854.25</v>
      </c>
      <c r="AA50" s="76">
        <v>138809.15</v>
      </c>
      <c r="AB50" s="2">
        <v>73</v>
      </c>
      <c r="AC50" s="2">
        <v>0</v>
      </c>
      <c r="AD50" s="2">
        <v>287</v>
      </c>
      <c r="AE50" s="3">
        <v>576558</v>
      </c>
      <c r="AF50" s="3">
        <v>7898</v>
      </c>
      <c r="AG50" s="36">
        <v>0.91800000000000004</v>
      </c>
      <c r="AH50" s="36">
        <v>5.5E-2</v>
      </c>
      <c r="AI50" s="36">
        <v>2.7E-2</v>
      </c>
      <c r="AL50" s="83">
        <f t="shared" si="0"/>
        <v>1.0009999999999999</v>
      </c>
      <c r="AM50" s="83">
        <f t="shared" si="1"/>
        <v>1</v>
      </c>
      <c r="AN50" s="83">
        <f t="shared" si="2"/>
        <v>1</v>
      </c>
    </row>
    <row r="51" spans="1:40" x14ac:dyDescent="0.45">
      <c r="A51" s="60">
        <v>44178</v>
      </c>
      <c r="B51" s="1" t="s">
        <v>92</v>
      </c>
      <c r="C51" s="1" t="s">
        <v>61</v>
      </c>
      <c r="D51" s="2">
        <v>5407</v>
      </c>
      <c r="E51" s="2">
        <v>4128</v>
      </c>
      <c r="F51" s="2">
        <v>1279</v>
      </c>
      <c r="G51" s="76">
        <v>37746569.109999999</v>
      </c>
      <c r="H51" s="76">
        <v>27806131.23</v>
      </c>
      <c r="I51" s="76">
        <v>9940437.879999999</v>
      </c>
      <c r="J51" s="2">
        <v>5138</v>
      </c>
      <c r="K51" s="2">
        <v>257</v>
      </c>
      <c r="L51" s="2">
        <v>12</v>
      </c>
      <c r="M51" s="3">
        <v>36458009</v>
      </c>
      <c r="N51" s="3">
        <v>7096</v>
      </c>
      <c r="O51" s="36">
        <v>0.79300000000000004</v>
      </c>
      <c r="P51" s="36">
        <v>0.17</v>
      </c>
      <c r="Q51" s="36">
        <v>3.6999999999999998E-2</v>
      </c>
      <c r="R51" s="36">
        <v>0.95</v>
      </c>
      <c r="S51" s="36">
        <v>4.8000000000000001E-2</v>
      </c>
      <c r="T51" s="36">
        <v>2E-3</v>
      </c>
      <c r="U51" s="2">
        <v>16</v>
      </c>
      <c r="V51" s="2">
        <v>44</v>
      </c>
      <c r="W51" s="2">
        <v>36</v>
      </c>
      <c r="X51" s="2">
        <v>8</v>
      </c>
      <c r="Y51" s="76">
        <v>275511</v>
      </c>
      <c r="Z51" s="76">
        <v>216311</v>
      </c>
      <c r="AA51" s="76">
        <v>59200</v>
      </c>
      <c r="AB51" s="2">
        <v>44</v>
      </c>
      <c r="AC51" s="2">
        <v>4</v>
      </c>
      <c r="AD51" s="2">
        <v>12</v>
      </c>
      <c r="AE51" s="3">
        <v>257008</v>
      </c>
      <c r="AF51" s="3">
        <v>5841</v>
      </c>
      <c r="AG51" s="36">
        <v>0.90900000000000003</v>
      </c>
      <c r="AH51" s="36">
        <v>6.8000000000000005E-2</v>
      </c>
      <c r="AI51" s="36">
        <v>2.3E-2</v>
      </c>
      <c r="AL51" s="83">
        <f t="shared" si="0"/>
        <v>1</v>
      </c>
      <c r="AM51" s="83">
        <f t="shared" si="1"/>
        <v>1</v>
      </c>
      <c r="AN51" s="83">
        <f t="shared" si="2"/>
        <v>1</v>
      </c>
    </row>
    <row r="52" spans="1:40" x14ac:dyDescent="0.45">
      <c r="A52" s="60">
        <v>44178</v>
      </c>
      <c r="B52" s="1" t="s">
        <v>93</v>
      </c>
      <c r="C52" s="1" t="s">
        <v>94</v>
      </c>
      <c r="D52" s="2">
        <v>55</v>
      </c>
      <c r="E52" s="2">
        <v>38</v>
      </c>
      <c r="F52" s="2">
        <v>17</v>
      </c>
      <c r="G52" s="76">
        <v>516780</v>
      </c>
      <c r="H52" s="76">
        <v>341780</v>
      </c>
      <c r="I52" s="76">
        <v>175000</v>
      </c>
      <c r="J52" s="2">
        <v>54</v>
      </c>
      <c r="K52" s="2">
        <v>0</v>
      </c>
      <c r="L52" s="2">
        <v>1</v>
      </c>
      <c r="M52" s="3">
        <v>496780</v>
      </c>
      <c r="N52" s="3">
        <v>9200</v>
      </c>
      <c r="O52" s="36">
        <v>0.92600000000000005</v>
      </c>
      <c r="P52" s="36">
        <v>1.9E-2</v>
      </c>
      <c r="Q52" s="36">
        <v>5.6000000000000001E-2</v>
      </c>
      <c r="R52" s="36">
        <v>0.98199999999999998</v>
      </c>
      <c r="S52" s="36">
        <v>0</v>
      </c>
      <c r="T52" s="36">
        <v>1.7999999999999999E-2</v>
      </c>
      <c r="U52" s="2">
        <v>2</v>
      </c>
      <c r="V52" s="2">
        <v>2</v>
      </c>
      <c r="W52" s="2">
        <v>1</v>
      </c>
      <c r="X52" s="2">
        <v>1</v>
      </c>
      <c r="Y52" s="76">
        <v>20000</v>
      </c>
      <c r="Z52" s="76">
        <v>10000</v>
      </c>
      <c r="AA52" s="76">
        <v>10000</v>
      </c>
      <c r="AB52" s="2">
        <v>3</v>
      </c>
      <c r="AC52" s="2">
        <v>0</v>
      </c>
      <c r="AD52" s="2">
        <v>1</v>
      </c>
      <c r="AE52" s="3">
        <v>30000</v>
      </c>
      <c r="AF52" s="3">
        <v>10000</v>
      </c>
      <c r="AG52" s="36">
        <v>1</v>
      </c>
      <c r="AH52" s="36">
        <v>0</v>
      </c>
      <c r="AI52" s="36">
        <v>0</v>
      </c>
      <c r="AL52" s="83">
        <f t="shared" si="0"/>
        <v>1</v>
      </c>
      <c r="AM52" s="83">
        <f t="shared" si="1"/>
        <v>1.0010000000000001</v>
      </c>
      <c r="AN52" s="83">
        <f t="shared" si="2"/>
        <v>1</v>
      </c>
    </row>
    <row r="53" spans="1:40" x14ac:dyDescent="0.45">
      <c r="A53" s="60">
        <v>44178</v>
      </c>
      <c r="B53" s="1" t="s">
        <v>95</v>
      </c>
      <c r="C53" s="1" t="s">
        <v>61</v>
      </c>
      <c r="D53" s="2">
        <v>4992</v>
      </c>
      <c r="E53" s="2">
        <v>4240</v>
      </c>
      <c r="F53" s="2">
        <v>752</v>
      </c>
      <c r="G53" s="76">
        <v>20795029</v>
      </c>
      <c r="H53" s="76">
        <v>16217507</v>
      </c>
      <c r="I53" s="76">
        <v>4577522</v>
      </c>
      <c r="J53" s="2">
        <v>4606</v>
      </c>
      <c r="K53" s="2">
        <v>353</v>
      </c>
      <c r="L53" s="2">
        <v>33</v>
      </c>
      <c r="M53" s="3">
        <v>19696909</v>
      </c>
      <c r="N53" s="3">
        <v>4276</v>
      </c>
      <c r="O53" s="36">
        <v>0.77600000000000002</v>
      </c>
      <c r="P53" s="36">
        <v>0.14299999999999999</v>
      </c>
      <c r="Q53" s="36">
        <v>8.1000000000000003E-2</v>
      </c>
      <c r="R53" s="36">
        <v>0.92300000000000004</v>
      </c>
      <c r="S53" s="36">
        <v>7.0999999999999994E-2</v>
      </c>
      <c r="T53" s="36">
        <v>7.0000000000000001E-3</v>
      </c>
      <c r="U53" s="2">
        <v>27</v>
      </c>
      <c r="V53" s="2">
        <v>20</v>
      </c>
      <c r="W53" s="2">
        <v>17</v>
      </c>
      <c r="X53" s="2">
        <v>3</v>
      </c>
      <c r="Y53" s="76">
        <v>77274</v>
      </c>
      <c r="Z53" s="76">
        <v>75721</v>
      </c>
      <c r="AA53" s="76">
        <v>1553</v>
      </c>
      <c r="AB53" s="2">
        <v>7</v>
      </c>
      <c r="AC53" s="2">
        <v>7</v>
      </c>
      <c r="AD53" s="2">
        <v>33</v>
      </c>
      <c r="AE53" s="3">
        <v>35245</v>
      </c>
      <c r="AF53" s="3">
        <v>5035</v>
      </c>
      <c r="AG53" s="36">
        <v>0.85699999999999998</v>
      </c>
      <c r="AH53" s="36">
        <v>0</v>
      </c>
      <c r="AI53" s="36">
        <v>0.14299999999999999</v>
      </c>
      <c r="AL53" s="83">
        <f t="shared" si="0"/>
        <v>1.0009999999999999</v>
      </c>
      <c r="AM53" s="83">
        <f t="shared" si="1"/>
        <v>1</v>
      </c>
      <c r="AN53" s="83">
        <f t="shared" si="2"/>
        <v>1</v>
      </c>
    </row>
    <row r="54" spans="1:40" x14ac:dyDescent="0.45">
      <c r="A54" s="60">
        <v>44178</v>
      </c>
      <c r="B54" s="1" t="s">
        <v>97</v>
      </c>
      <c r="C54" s="1" t="s">
        <v>98</v>
      </c>
      <c r="D54" s="2">
        <v>18774</v>
      </c>
      <c r="E54" s="2">
        <v>13528</v>
      </c>
      <c r="F54" s="2">
        <v>5246</v>
      </c>
      <c r="G54" s="76">
        <v>134808663.87</v>
      </c>
      <c r="H54" s="76">
        <v>94950898.150000006</v>
      </c>
      <c r="I54" s="76">
        <v>39857765.720000006</v>
      </c>
      <c r="J54" s="2">
        <v>18256</v>
      </c>
      <c r="K54" s="2">
        <v>460</v>
      </c>
      <c r="L54" s="2">
        <v>58</v>
      </c>
      <c r="M54" s="3">
        <v>129268740</v>
      </c>
      <c r="N54" s="3">
        <v>7081</v>
      </c>
      <c r="O54" s="36">
        <v>0.93799999999999994</v>
      </c>
      <c r="P54" s="36">
        <v>3.3000000000000002E-2</v>
      </c>
      <c r="Q54" s="36">
        <v>2.9000000000000001E-2</v>
      </c>
      <c r="R54" s="36">
        <v>0.97399999999999998</v>
      </c>
      <c r="S54" s="36">
        <v>2.3E-2</v>
      </c>
      <c r="T54" s="36">
        <v>3.0000000000000001E-3</v>
      </c>
      <c r="U54" s="2">
        <v>69</v>
      </c>
      <c r="V54" s="2">
        <v>100</v>
      </c>
      <c r="W54" s="2">
        <v>66</v>
      </c>
      <c r="X54" s="2">
        <v>34</v>
      </c>
      <c r="Y54" s="76">
        <v>648266.43999999994</v>
      </c>
      <c r="Z54" s="76">
        <v>411641.31999999995</v>
      </c>
      <c r="AA54" s="76">
        <v>236625.12</v>
      </c>
      <c r="AB54" s="2">
        <v>105</v>
      </c>
      <c r="AC54" s="2">
        <v>6</v>
      </c>
      <c r="AD54" s="2">
        <v>58</v>
      </c>
      <c r="AE54" s="3">
        <v>691562</v>
      </c>
      <c r="AF54" s="3">
        <v>6586</v>
      </c>
      <c r="AG54" s="36">
        <v>0.93300000000000005</v>
      </c>
      <c r="AH54" s="36">
        <v>2.9000000000000001E-2</v>
      </c>
      <c r="AI54" s="36">
        <v>3.7999999999999999E-2</v>
      </c>
      <c r="AL54" s="83">
        <f t="shared" si="0"/>
        <v>1</v>
      </c>
      <c r="AM54" s="83">
        <f t="shared" si="1"/>
        <v>1</v>
      </c>
      <c r="AN54" s="83">
        <f t="shared" si="2"/>
        <v>1</v>
      </c>
    </row>
    <row r="55" spans="1:40" x14ac:dyDescent="0.45">
      <c r="A55" s="60">
        <v>44178</v>
      </c>
      <c r="B55" s="1" t="s">
        <v>99</v>
      </c>
      <c r="C55" s="1" t="s">
        <v>100</v>
      </c>
      <c r="D55" s="2">
        <v>225919</v>
      </c>
      <c r="E55" s="2">
        <v>159901</v>
      </c>
      <c r="F55" s="2">
        <v>66018</v>
      </c>
      <c r="G55" s="76">
        <v>1793253481</v>
      </c>
      <c r="H55" s="76">
        <v>1254445804</v>
      </c>
      <c r="I55" s="76">
        <v>538807677</v>
      </c>
      <c r="J55" s="2">
        <v>223124</v>
      </c>
      <c r="K55" s="2">
        <v>1861</v>
      </c>
      <c r="L55" s="2">
        <v>934</v>
      </c>
      <c r="M55" s="3">
        <v>1766581616</v>
      </c>
      <c r="N55" s="3">
        <v>7917</v>
      </c>
      <c r="O55" s="36">
        <v>0.98399999999999999</v>
      </c>
      <c r="P55" s="36">
        <v>0.01</v>
      </c>
      <c r="Q55" s="36">
        <v>6.0000000000000001E-3</v>
      </c>
      <c r="R55" s="36">
        <v>0.98799999999999999</v>
      </c>
      <c r="S55" s="36">
        <v>8.0000000000000002E-3</v>
      </c>
      <c r="T55" s="36">
        <v>4.0000000000000001E-3</v>
      </c>
      <c r="U55" s="2">
        <v>838</v>
      </c>
      <c r="V55" s="2">
        <v>1224</v>
      </c>
      <c r="W55" s="2">
        <v>816</v>
      </c>
      <c r="X55" s="2">
        <v>408</v>
      </c>
      <c r="Y55" s="76">
        <v>9067625</v>
      </c>
      <c r="Z55" s="76">
        <v>6231297</v>
      </c>
      <c r="AA55" s="76">
        <v>2836328</v>
      </c>
      <c r="AB55" s="2">
        <v>1115</v>
      </c>
      <c r="AC55" s="2">
        <v>13</v>
      </c>
      <c r="AD55" s="2">
        <v>934</v>
      </c>
      <c r="AE55" s="3">
        <v>8239766</v>
      </c>
      <c r="AF55" s="3">
        <v>7390</v>
      </c>
      <c r="AG55" s="36">
        <v>0.98699999999999999</v>
      </c>
      <c r="AH55" s="36">
        <v>0.01</v>
      </c>
      <c r="AI55" s="36">
        <v>3.0000000000000001E-3</v>
      </c>
      <c r="AL55" s="83">
        <f t="shared" si="0"/>
        <v>1</v>
      </c>
      <c r="AM55" s="83">
        <f t="shared" si="1"/>
        <v>1</v>
      </c>
      <c r="AN55" s="83">
        <f t="shared" si="2"/>
        <v>1</v>
      </c>
    </row>
    <row r="56" spans="1:40" x14ac:dyDescent="0.45">
      <c r="A56" s="60">
        <v>44178</v>
      </c>
      <c r="B56" s="1" t="s">
        <v>103</v>
      </c>
      <c r="C56" s="1" t="s">
        <v>104</v>
      </c>
      <c r="D56" s="2">
        <v>270</v>
      </c>
      <c r="E56" s="2">
        <v>163</v>
      </c>
      <c r="F56" s="2">
        <v>107</v>
      </c>
      <c r="G56" s="76">
        <v>2630371.12</v>
      </c>
      <c r="H56" s="76">
        <v>1571593.5300000003</v>
      </c>
      <c r="I56" s="76">
        <v>1058777.5899999999</v>
      </c>
      <c r="J56" s="2">
        <v>266</v>
      </c>
      <c r="K56" s="2">
        <v>4</v>
      </c>
      <c r="L56" s="2">
        <v>0</v>
      </c>
      <c r="M56" s="3">
        <v>2590371</v>
      </c>
      <c r="N56" s="3">
        <v>9738</v>
      </c>
      <c r="O56" s="36">
        <v>0.90600000000000003</v>
      </c>
      <c r="P56" s="36">
        <v>2.5999999999999999E-2</v>
      </c>
      <c r="Q56" s="36">
        <v>6.8000000000000005E-2</v>
      </c>
      <c r="R56" s="36">
        <v>0.98499999999999999</v>
      </c>
      <c r="S56" s="36">
        <v>1.4999999999999999E-2</v>
      </c>
      <c r="T56" s="36">
        <v>0</v>
      </c>
      <c r="U56" s="2">
        <v>0</v>
      </c>
      <c r="V56" s="2">
        <v>0</v>
      </c>
      <c r="W56" s="2">
        <v>0</v>
      </c>
      <c r="X56" s="2">
        <v>0</v>
      </c>
      <c r="Y56" s="76">
        <v>0</v>
      </c>
      <c r="Z56" s="76">
        <v>0</v>
      </c>
      <c r="AA56" s="76">
        <v>0</v>
      </c>
      <c r="AB56" s="2">
        <v>0</v>
      </c>
      <c r="AC56" s="2">
        <v>0</v>
      </c>
      <c r="AD56" s="2">
        <v>0</v>
      </c>
      <c r="AE56" s="3">
        <v>0</v>
      </c>
      <c r="AF56" s="3">
        <v>0</v>
      </c>
      <c r="AG56" s="36">
        <v>0</v>
      </c>
      <c r="AH56" s="36">
        <v>0</v>
      </c>
      <c r="AI56" s="36">
        <v>0</v>
      </c>
      <c r="AL56" s="83">
        <f t="shared" si="0"/>
        <v>1</v>
      </c>
      <c r="AM56" s="83">
        <f t="shared" si="1"/>
        <v>1</v>
      </c>
      <c r="AN56" s="83">
        <f t="shared" si="2"/>
        <v>0</v>
      </c>
    </row>
    <row r="57" spans="1:40" x14ac:dyDescent="0.45">
      <c r="A57" s="60">
        <v>44178</v>
      </c>
      <c r="B57" s="1" t="s">
        <v>105</v>
      </c>
      <c r="C57" s="1" t="s">
        <v>106</v>
      </c>
      <c r="D57" s="2">
        <v>424480</v>
      </c>
      <c r="E57" s="2">
        <v>313181</v>
      </c>
      <c r="F57" s="2">
        <v>111299</v>
      </c>
      <c r="G57" s="76">
        <v>3062113085</v>
      </c>
      <c r="H57" s="76">
        <v>2141480054</v>
      </c>
      <c r="I57" s="76">
        <v>920633031</v>
      </c>
      <c r="J57" s="2">
        <v>417860</v>
      </c>
      <c r="K57" s="2">
        <v>5544</v>
      </c>
      <c r="L57" s="2">
        <v>1076</v>
      </c>
      <c r="M57" s="3">
        <v>3016737549</v>
      </c>
      <c r="N57" s="3">
        <v>7219</v>
      </c>
      <c r="O57" s="36">
        <v>0.97499999999999998</v>
      </c>
      <c r="P57" s="36">
        <v>1.2E-2</v>
      </c>
      <c r="Q57" s="36">
        <v>1.2999999999999999E-2</v>
      </c>
      <c r="R57" s="36">
        <v>0.98499999999999999</v>
      </c>
      <c r="S57" s="36">
        <v>1.2999999999999999E-2</v>
      </c>
      <c r="T57" s="36">
        <v>3.0000000000000001E-3</v>
      </c>
      <c r="U57" s="2">
        <v>1056</v>
      </c>
      <c r="V57" s="2">
        <v>1717</v>
      </c>
      <c r="W57" s="2">
        <v>1107</v>
      </c>
      <c r="X57" s="2">
        <v>610</v>
      </c>
      <c r="Y57" s="76">
        <v>11724499</v>
      </c>
      <c r="Z57" s="76">
        <v>7792420</v>
      </c>
      <c r="AA57" s="76">
        <v>3932079</v>
      </c>
      <c r="AB57" s="2">
        <v>1678</v>
      </c>
      <c r="AC57" s="2">
        <v>19</v>
      </c>
      <c r="AD57" s="2">
        <v>1076</v>
      </c>
      <c r="AE57" s="3">
        <v>11726571</v>
      </c>
      <c r="AF57" s="3">
        <v>6988</v>
      </c>
      <c r="AG57" s="36">
        <v>0.98899999999999999</v>
      </c>
      <c r="AH57" s="36">
        <v>6.0000000000000001E-3</v>
      </c>
      <c r="AI57" s="36">
        <v>5.0000000000000001E-3</v>
      </c>
      <c r="AL57" s="83">
        <f t="shared" si="0"/>
        <v>1.0009999999999999</v>
      </c>
      <c r="AM57" s="83">
        <f t="shared" si="1"/>
        <v>1</v>
      </c>
      <c r="AN57" s="83">
        <f t="shared" si="2"/>
        <v>1</v>
      </c>
    </row>
    <row r="58" spans="1:40" x14ac:dyDescent="0.45">
      <c r="A58" s="60">
        <v>44178</v>
      </c>
      <c r="B58" s="1" t="s">
        <v>107</v>
      </c>
      <c r="C58" s="1" t="s">
        <v>61</v>
      </c>
      <c r="D58" s="2">
        <v>2933</v>
      </c>
      <c r="E58" s="2">
        <v>1927</v>
      </c>
      <c r="F58" s="2">
        <v>1006</v>
      </c>
      <c r="G58" s="76">
        <v>28373618.639999997</v>
      </c>
      <c r="H58" s="76">
        <v>18582347.739999995</v>
      </c>
      <c r="I58" s="76">
        <v>9791270.9000000004</v>
      </c>
      <c r="J58" s="2">
        <v>2910</v>
      </c>
      <c r="K58" s="2">
        <v>22</v>
      </c>
      <c r="L58" s="2">
        <v>1</v>
      </c>
      <c r="M58" s="3">
        <v>28146628</v>
      </c>
      <c r="N58" s="3">
        <v>9672</v>
      </c>
      <c r="O58" s="36">
        <v>0.94399999999999995</v>
      </c>
      <c r="P58" s="36">
        <v>3.4000000000000002E-2</v>
      </c>
      <c r="Q58" s="36">
        <v>2.1000000000000001E-2</v>
      </c>
      <c r="R58" s="36">
        <v>0.997</v>
      </c>
      <c r="S58" s="36">
        <v>3.0000000000000001E-3</v>
      </c>
      <c r="T58" s="36">
        <v>0</v>
      </c>
      <c r="U58" s="2">
        <v>3</v>
      </c>
      <c r="V58" s="2">
        <v>16</v>
      </c>
      <c r="W58" s="2">
        <v>10</v>
      </c>
      <c r="X58" s="2">
        <v>6</v>
      </c>
      <c r="Y58" s="76">
        <v>156800</v>
      </c>
      <c r="Z58" s="76">
        <v>99000</v>
      </c>
      <c r="AA58" s="76">
        <v>57800</v>
      </c>
      <c r="AB58" s="2">
        <v>17</v>
      </c>
      <c r="AC58" s="2">
        <v>1</v>
      </c>
      <c r="AD58" s="2">
        <v>1</v>
      </c>
      <c r="AE58" s="3">
        <v>164300</v>
      </c>
      <c r="AF58" s="3">
        <v>9665</v>
      </c>
      <c r="AG58" s="36">
        <v>0.88200000000000001</v>
      </c>
      <c r="AH58" s="36">
        <v>5.8999999999999997E-2</v>
      </c>
      <c r="AI58" s="36">
        <v>5.8999999999999997E-2</v>
      </c>
      <c r="AL58" s="83">
        <f t="shared" si="0"/>
        <v>1</v>
      </c>
      <c r="AM58" s="83">
        <f t="shared" si="1"/>
        <v>0.999</v>
      </c>
      <c r="AN58" s="83">
        <f t="shared" si="2"/>
        <v>1</v>
      </c>
    </row>
    <row r="59" spans="1:40" x14ac:dyDescent="0.45">
      <c r="A59" s="60">
        <v>44178</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44178</v>
      </c>
      <c r="B60" s="1" t="s">
        <v>110</v>
      </c>
      <c r="C60" s="1" t="s">
        <v>102</v>
      </c>
      <c r="D60" s="2">
        <v>63</v>
      </c>
      <c r="E60" s="2">
        <v>48</v>
      </c>
      <c r="F60" s="2">
        <v>15</v>
      </c>
      <c r="G60" s="76">
        <v>570885</v>
      </c>
      <c r="H60" s="76">
        <v>428185</v>
      </c>
      <c r="I60" s="76">
        <v>142700</v>
      </c>
      <c r="J60" s="2">
        <v>56</v>
      </c>
      <c r="K60" s="2">
        <v>7</v>
      </c>
      <c r="L60" s="2">
        <v>0</v>
      </c>
      <c r="M60" s="3">
        <v>521510</v>
      </c>
      <c r="N60" s="3">
        <v>9313</v>
      </c>
      <c r="O60" s="36">
        <v>1</v>
      </c>
      <c r="P60" s="36">
        <v>0</v>
      </c>
      <c r="Q60" s="36">
        <v>0</v>
      </c>
      <c r="R60" s="36">
        <v>0.88900000000000001</v>
      </c>
      <c r="S60" s="36">
        <v>0.111</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44178</v>
      </c>
      <c r="B61" s="1" t="s">
        <v>111</v>
      </c>
      <c r="C61" s="1" t="s">
        <v>61</v>
      </c>
      <c r="D61" s="2">
        <v>15879</v>
      </c>
      <c r="E61" s="2">
        <v>10721</v>
      </c>
      <c r="F61" s="2">
        <v>5158</v>
      </c>
      <c r="G61" s="76">
        <v>127213080.86999996</v>
      </c>
      <c r="H61" s="76">
        <v>84207940.199999958</v>
      </c>
      <c r="I61" s="76">
        <v>43005140.669999994</v>
      </c>
      <c r="J61" s="2">
        <v>15753</v>
      </c>
      <c r="K61" s="2">
        <v>77</v>
      </c>
      <c r="L61" s="2">
        <v>49</v>
      </c>
      <c r="M61" s="3">
        <v>126224696</v>
      </c>
      <c r="N61" s="3">
        <v>8013</v>
      </c>
      <c r="O61" s="36">
        <v>0.84499999999999997</v>
      </c>
      <c r="P61" s="36">
        <v>0.13900000000000001</v>
      </c>
      <c r="Q61" s="36">
        <v>1.6E-2</v>
      </c>
      <c r="R61" s="36">
        <v>0.99199999999999999</v>
      </c>
      <c r="S61" s="36">
        <v>5.0000000000000001E-3</v>
      </c>
      <c r="T61" s="36">
        <v>3.0000000000000001E-3</v>
      </c>
      <c r="U61" s="2">
        <v>54</v>
      </c>
      <c r="V61" s="2">
        <v>64</v>
      </c>
      <c r="W61" s="2">
        <v>36</v>
      </c>
      <c r="X61" s="2">
        <v>28</v>
      </c>
      <c r="Y61" s="76">
        <v>458224.96</v>
      </c>
      <c r="Z61" s="76">
        <v>275541.06000000006</v>
      </c>
      <c r="AA61" s="76">
        <v>182683.9</v>
      </c>
      <c r="AB61" s="2">
        <v>69</v>
      </c>
      <c r="AC61" s="2">
        <v>0</v>
      </c>
      <c r="AD61" s="2">
        <v>49</v>
      </c>
      <c r="AE61" s="3">
        <v>481516</v>
      </c>
      <c r="AF61" s="3">
        <v>6978</v>
      </c>
      <c r="AG61" s="36">
        <v>0.91300000000000003</v>
      </c>
      <c r="AH61" s="36">
        <v>5.8000000000000003E-2</v>
      </c>
      <c r="AI61" s="36">
        <v>2.9000000000000001E-2</v>
      </c>
      <c r="AL61" s="83">
        <f t="shared" si="0"/>
        <v>1</v>
      </c>
      <c r="AM61" s="83">
        <f t="shared" si="1"/>
        <v>1</v>
      </c>
      <c r="AN61" s="83">
        <f t="shared" si="2"/>
        <v>1</v>
      </c>
    </row>
    <row r="62" spans="1:40" x14ac:dyDescent="0.45">
      <c r="A62" s="60">
        <v>44178</v>
      </c>
      <c r="B62" s="1" t="s">
        <v>112</v>
      </c>
      <c r="C62" s="1" t="s">
        <v>113</v>
      </c>
      <c r="D62" s="2">
        <v>40318</v>
      </c>
      <c r="E62" s="2">
        <v>28525</v>
      </c>
      <c r="F62" s="2">
        <v>11793</v>
      </c>
      <c r="G62" s="76">
        <v>289998653</v>
      </c>
      <c r="H62" s="76">
        <v>197317728</v>
      </c>
      <c r="I62" s="76">
        <v>92680925</v>
      </c>
      <c r="J62" s="2">
        <v>39403</v>
      </c>
      <c r="K62" s="2">
        <v>851</v>
      </c>
      <c r="L62" s="2">
        <v>64</v>
      </c>
      <c r="M62" s="3">
        <v>284645883</v>
      </c>
      <c r="N62" s="3">
        <v>7224</v>
      </c>
      <c r="O62" s="36">
        <v>0.81</v>
      </c>
      <c r="P62" s="36">
        <v>0.182</v>
      </c>
      <c r="Q62" s="36">
        <v>8.0000000000000002E-3</v>
      </c>
      <c r="R62" s="36">
        <v>0.97799999999999998</v>
      </c>
      <c r="S62" s="36">
        <v>2.1000000000000001E-2</v>
      </c>
      <c r="T62" s="36">
        <v>2E-3</v>
      </c>
      <c r="U62" s="2">
        <v>73</v>
      </c>
      <c r="V62" s="2">
        <v>129</v>
      </c>
      <c r="W62" s="2">
        <v>78</v>
      </c>
      <c r="X62" s="2">
        <v>51</v>
      </c>
      <c r="Y62" s="76">
        <v>820414</v>
      </c>
      <c r="Z62" s="76">
        <v>530213</v>
      </c>
      <c r="AA62" s="76">
        <v>290201</v>
      </c>
      <c r="AB62" s="2">
        <v>135</v>
      </c>
      <c r="AC62" s="2">
        <v>3</v>
      </c>
      <c r="AD62" s="2">
        <v>64</v>
      </c>
      <c r="AE62" s="3">
        <v>867148</v>
      </c>
      <c r="AF62" s="3">
        <v>6423</v>
      </c>
      <c r="AG62" s="36">
        <v>0.97799999999999998</v>
      </c>
      <c r="AH62" s="36">
        <v>1.4999999999999999E-2</v>
      </c>
      <c r="AI62" s="36">
        <v>7.0000000000000001E-3</v>
      </c>
      <c r="AL62" s="83">
        <f t="shared" si="0"/>
        <v>1.0009999999999999</v>
      </c>
      <c r="AM62" s="83">
        <f t="shared" si="1"/>
        <v>1</v>
      </c>
      <c r="AN62" s="83">
        <f t="shared" si="2"/>
        <v>1</v>
      </c>
    </row>
    <row r="63" spans="1:40" x14ac:dyDescent="0.45">
      <c r="A63" s="60">
        <v>44178</v>
      </c>
      <c r="B63" s="1" t="s">
        <v>114</v>
      </c>
      <c r="C63" s="1" t="s">
        <v>39</v>
      </c>
      <c r="D63" s="2">
        <v>43861</v>
      </c>
      <c r="E63" s="2">
        <v>30582</v>
      </c>
      <c r="F63" s="2">
        <v>13279</v>
      </c>
      <c r="G63" s="76">
        <v>345604152</v>
      </c>
      <c r="H63" s="76">
        <v>235044141</v>
      </c>
      <c r="I63" s="76">
        <v>110560011</v>
      </c>
      <c r="J63" s="2">
        <v>43270</v>
      </c>
      <c r="K63" s="2">
        <v>412</v>
      </c>
      <c r="L63" s="2">
        <v>179</v>
      </c>
      <c r="M63" s="3">
        <v>340503825</v>
      </c>
      <c r="N63" s="3">
        <v>7869</v>
      </c>
      <c r="O63" s="36">
        <v>0.92400000000000004</v>
      </c>
      <c r="P63" s="36">
        <v>5.5E-2</v>
      </c>
      <c r="Q63" s="36">
        <v>2.1000000000000001E-2</v>
      </c>
      <c r="R63" s="36">
        <v>0.98699999999999999</v>
      </c>
      <c r="S63" s="36">
        <v>8.9999999999999993E-3</v>
      </c>
      <c r="T63" s="36">
        <v>4.0000000000000001E-3</v>
      </c>
      <c r="U63" s="2">
        <v>200</v>
      </c>
      <c r="V63" s="2">
        <v>192</v>
      </c>
      <c r="W63" s="2">
        <v>147</v>
      </c>
      <c r="X63" s="2">
        <v>45</v>
      </c>
      <c r="Y63" s="76">
        <v>1453425</v>
      </c>
      <c r="Z63" s="76">
        <v>1146874</v>
      </c>
      <c r="AA63" s="76">
        <v>306551</v>
      </c>
      <c r="AB63" s="2">
        <v>211</v>
      </c>
      <c r="AC63" s="2">
        <v>2</v>
      </c>
      <c r="AD63" s="2">
        <v>179</v>
      </c>
      <c r="AE63" s="3">
        <v>1528716</v>
      </c>
      <c r="AF63" s="3">
        <v>7245</v>
      </c>
      <c r="AG63" s="36">
        <v>0.84799999999999998</v>
      </c>
      <c r="AH63" s="36">
        <v>0.128</v>
      </c>
      <c r="AI63" s="36">
        <v>2.4E-2</v>
      </c>
      <c r="AL63" s="83">
        <f t="shared" si="0"/>
        <v>1</v>
      </c>
      <c r="AM63" s="83">
        <f t="shared" si="1"/>
        <v>1</v>
      </c>
      <c r="AN63" s="83">
        <f t="shared" si="2"/>
        <v>1</v>
      </c>
    </row>
    <row r="64" spans="1:40" x14ac:dyDescent="0.45">
      <c r="A64" s="60">
        <v>44178</v>
      </c>
      <c r="B64" s="1" t="s">
        <v>118</v>
      </c>
      <c r="C64" s="1" t="s">
        <v>119</v>
      </c>
      <c r="D64" s="2">
        <v>52525</v>
      </c>
      <c r="E64" s="2">
        <v>36242</v>
      </c>
      <c r="F64" s="2">
        <v>16283</v>
      </c>
      <c r="G64" s="76">
        <v>389960576</v>
      </c>
      <c r="H64" s="76">
        <v>259489128</v>
      </c>
      <c r="I64" s="76">
        <v>130471448</v>
      </c>
      <c r="J64" s="2">
        <v>51254</v>
      </c>
      <c r="K64" s="2">
        <v>860</v>
      </c>
      <c r="L64" s="2">
        <v>411</v>
      </c>
      <c r="M64" s="3">
        <v>379147185</v>
      </c>
      <c r="N64" s="3">
        <v>7397</v>
      </c>
      <c r="O64" s="36">
        <v>0.90400000000000003</v>
      </c>
      <c r="P64" s="36">
        <v>6.2E-2</v>
      </c>
      <c r="Q64" s="36">
        <v>3.4000000000000002E-2</v>
      </c>
      <c r="R64" s="36">
        <v>0.97599999999999998</v>
      </c>
      <c r="S64" s="36">
        <v>1.6E-2</v>
      </c>
      <c r="T64" s="36">
        <v>8.0000000000000002E-3</v>
      </c>
      <c r="U64" s="2">
        <v>374</v>
      </c>
      <c r="V64" s="2">
        <v>230</v>
      </c>
      <c r="W64" s="2">
        <v>138</v>
      </c>
      <c r="X64" s="2">
        <v>92</v>
      </c>
      <c r="Y64" s="76">
        <v>1660161</v>
      </c>
      <c r="Z64" s="76">
        <v>1036444</v>
      </c>
      <c r="AA64" s="76">
        <v>623717</v>
      </c>
      <c r="AB64" s="2">
        <v>193</v>
      </c>
      <c r="AC64" s="2">
        <v>0</v>
      </c>
      <c r="AD64" s="2">
        <v>411</v>
      </c>
      <c r="AE64" s="3">
        <v>1419375</v>
      </c>
      <c r="AF64" s="3">
        <v>7354</v>
      </c>
      <c r="AG64" s="36">
        <v>0.94799999999999995</v>
      </c>
      <c r="AH64" s="36">
        <v>3.1E-2</v>
      </c>
      <c r="AI64" s="36">
        <v>2.1000000000000001E-2</v>
      </c>
      <c r="AL64" s="83">
        <f t="shared" si="0"/>
        <v>1</v>
      </c>
      <c r="AM64" s="83">
        <f t="shared" si="1"/>
        <v>1</v>
      </c>
      <c r="AN64" s="83">
        <f t="shared" si="2"/>
        <v>1</v>
      </c>
    </row>
    <row r="65" spans="1:40" x14ac:dyDescent="0.45">
      <c r="A65" s="60">
        <v>44178</v>
      </c>
      <c r="B65" s="1" t="s">
        <v>120</v>
      </c>
      <c r="C65" s="1" t="s">
        <v>121</v>
      </c>
      <c r="D65" s="2">
        <v>6436</v>
      </c>
      <c r="E65" s="2">
        <v>4277</v>
      </c>
      <c r="F65" s="2">
        <v>2159</v>
      </c>
      <c r="G65" s="76">
        <v>55439827</v>
      </c>
      <c r="H65" s="76">
        <v>36448376</v>
      </c>
      <c r="I65" s="76">
        <v>18991451</v>
      </c>
      <c r="J65" s="2">
        <v>6373</v>
      </c>
      <c r="K65" s="2">
        <v>39</v>
      </c>
      <c r="L65" s="2">
        <v>24</v>
      </c>
      <c r="M65" s="3">
        <v>54885688</v>
      </c>
      <c r="N65" s="3">
        <v>8612</v>
      </c>
      <c r="O65" s="36">
        <v>0.97799999999999998</v>
      </c>
      <c r="P65" s="36">
        <v>1.4E-2</v>
      </c>
      <c r="Q65" s="36">
        <v>8.0000000000000002E-3</v>
      </c>
      <c r="R65" s="36">
        <v>0.99</v>
      </c>
      <c r="S65" s="36">
        <v>6.0000000000000001E-3</v>
      </c>
      <c r="T65" s="36">
        <v>4.0000000000000001E-3</v>
      </c>
      <c r="U65" s="2">
        <v>31</v>
      </c>
      <c r="V65" s="2">
        <v>36</v>
      </c>
      <c r="W65" s="2">
        <v>23</v>
      </c>
      <c r="X65" s="2">
        <v>13</v>
      </c>
      <c r="Y65" s="76">
        <v>281605</v>
      </c>
      <c r="Z65" s="76">
        <v>191948</v>
      </c>
      <c r="AA65" s="76">
        <v>89657</v>
      </c>
      <c r="AB65" s="2">
        <v>43</v>
      </c>
      <c r="AC65" s="2">
        <v>0</v>
      </c>
      <c r="AD65" s="2">
        <v>24</v>
      </c>
      <c r="AE65" s="3">
        <v>347515</v>
      </c>
      <c r="AF65" s="3">
        <v>8082</v>
      </c>
      <c r="AG65" s="36">
        <v>0.97699999999999998</v>
      </c>
      <c r="AH65" s="36">
        <v>2.3E-2</v>
      </c>
      <c r="AI65" s="36">
        <v>0</v>
      </c>
      <c r="AL65" s="83">
        <f t="shared" si="0"/>
        <v>1</v>
      </c>
      <c r="AM65" s="83">
        <f t="shared" si="1"/>
        <v>1</v>
      </c>
      <c r="AN65" s="83">
        <f t="shared" si="2"/>
        <v>1</v>
      </c>
    </row>
    <row r="66" spans="1:40" x14ac:dyDescent="0.45">
      <c r="A66" s="60">
        <v>44178</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ref="AL66:AL129" si="3">R66+S66+T66</f>
        <v>1</v>
      </c>
      <c r="AM66" s="83">
        <f t="shared" ref="AM66:AM129" si="4">O66+P66+Q66</f>
        <v>0.999</v>
      </c>
      <c r="AN66" s="83">
        <f t="shared" ref="AN66:AN129" si="5">AG66+AH66+AI66</f>
        <v>0</v>
      </c>
    </row>
    <row r="67" spans="1:40" x14ac:dyDescent="0.45">
      <c r="A67" s="60">
        <v>44178</v>
      </c>
      <c r="B67" s="1" t="s">
        <v>123</v>
      </c>
      <c r="C67" s="1" t="s">
        <v>124</v>
      </c>
      <c r="D67" s="2">
        <v>18851</v>
      </c>
      <c r="E67" s="2">
        <v>12935</v>
      </c>
      <c r="F67" s="2">
        <v>5916</v>
      </c>
      <c r="G67" s="76">
        <v>167781812</v>
      </c>
      <c r="H67" s="76">
        <v>108205895</v>
      </c>
      <c r="I67" s="76">
        <v>59575917</v>
      </c>
      <c r="J67" s="2">
        <v>18539</v>
      </c>
      <c r="K67" s="2">
        <v>141</v>
      </c>
      <c r="L67" s="2">
        <v>171</v>
      </c>
      <c r="M67" s="3">
        <v>164790101</v>
      </c>
      <c r="N67" s="3">
        <v>8889</v>
      </c>
      <c r="O67" s="36">
        <v>0.96</v>
      </c>
      <c r="P67" s="36">
        <v>2.5000000000000001E-2</v>
      </c>
      <c r="Q67" s="36">
        <v>1.4999999999999999E-2</v>
      </c>
      <c r="R67" s="36">
        <v>0.98499999999999999</v>
      </c>
      <c r="S67" s="36">
        <v>5.0000000000000001E-3</v>
      </c>
      <c r="T67" s="36">
        <v>8.9999999999999993E-3</v>
      </c>
      <c r="U67" s="2">
        <v>180</v>
      </c>
      <c r="V67" s="2">
        <v>81</v>
      </c>
      <c r="W67" s="2">
        <v>58</v>
      </c>
      <c r="X67" s="2">
        <v>23</v>
      </c>
      <c r="Y67" s="76">
        <v>689656</v>
      </c>
      <c r="Z67" s="76">
        <v>499051</v>
      </c>
      <c r="AA67" s="76">
        <v>190605</v>
      </c>
      <c r="AB67" s="2">
        <v>88</v>
      </c>
      <c r="AC67" s="2">
        <v>2</v>
      </c>
      <c r="AD67" s="2">
        <v>171</v>
      </c>
      <c r="AE67" s="3">
        <v>779912</v>
      </c>
      <c r="AF67" s="3">
        <v>8863</v>
      </c>
      <c r="AG67" s="36">
        <v>0.55700000000000005</v>
      </c>
      <c r="AH67" s="36">
        <v>0.216</v>
      </c>
      <c r="AI67" s="36">
        <v>0.22700000000000001</v>
      </c>
      <c r="AL67" s="83">
        <f t="shared" si="3"/>
        <v>0.999</v>
      </c>
      <c r="AM67" s="83">
        <f t="shared" si="4"/>
        <v>1</v>
      </c>
      <c r="AN67" s="83">
        <f t="shared" si="5"/>
        <v>1</v>
      </c>
    </row>
    <row r="68" spans="1:40" x14ac:dyDescent="0.45">
      <c r="A68" s="60">
        <v>44178</v>
      </c>
      <c r="B68" s="1" t="s">
        <v>125</v>
      </c>
      <c r="C68" s="1" t="s">
        <v>126</v>
      </c>
      <c r="D68" s="2">
        <v>103</v>
      </c>
      <c r="E68" s="2">
        <v>79</v>
      </c>
      <c r="F68" s="2">
        <v>24</v>
      </c>
      <c r="G68" s="76">
        <v>660682</v>
      </c>
      <c r="H68" s="76">
        <v>455621</v>
      </c>
      <c r="I68" s="76">
        <v>205061</v>
      </c>
      <c r="J68" s="2">
        <v>88</v>
      </c>
      <c r="K68" s="2">
        <v>14</v>
      </c>
      <c r="L68" s="2">
        <v>1</v>
      </c>
      <c r="M68" s="3">
        <v>613609</v>
      </c>
      <c r="N68" s="3">
        <v>6973</v>
      </c>
      <c r="O68" s="36">
        <v>0.65900000000000003</v>
      </c>
      <c r="P68" s="36">
        <v>0.114</v>
      </c>
      <c r="Q68" s="36">
        <v>0.22700000000000001</v>
      </c>
      <c r="R68" s="36">
        <v>0.85399999999999998</v>
      </c>
      <c r="S68" s="36">
        <v>0.13600000000000001</v>
      </c>
      <c r="T68" s="36">
        <v>0.01</v>
      </c>
      <c r="U68" s="2">
        <v>1</v>
      </c>
      <c r="V68" s="2">
        <v>1</v>
      </c>
      <c r="W68" s="2">
        <v>0</v>
      </c>
      <c r="X68" s="2">
        <v>1</v>
      </c>
      <c r="Y68" s="76">
        <v>10000</v>
      </c>
      <c r="Z68" s="76">
        <v>0</v>
      </c>
      <c r="AA68" s="76">
        <v>10000</v>
      </c>
      <c r="AB68" s="2">
        <v>1</v>
      </c>
      <c r="AC68" s="2">
        <v>0</v>
      </c>
      <c r="AD68" s="2">
        <v>1</v>
      </c>
      <c r="AE68" s="3">
        <v>0</v>
      </c>
      <c r="AF68" s="3">
        <v>0</v>
      </c>
      <c r="AG68" s="36">
        <v>1</v>
      </c>
      <c r="AH68" s="36">
        <v>0</v>
      </c>
      <c r="AI68" s="36">
        <v>0</v>
      </c>
      <c r="AL68" s="83">
        <f t="shared" si="3"/>
        <v>1</v>
      </c>
      <c r="AM68" s="83">
        <f t="shared" si="4"/>
        <v>1</v>
      </c>
      <c r="AN68" s="83">
        <f t="shared" si="5"/>
        <v>1</v>
      </c>
    </row>
    <row r="69" spans="1:40" x14ac:dyDescent="0.45">
      <c r="A69" s="60">
        <v>44178</v>
      </c>
      <c r="B69" s="1" t="s">
        <v>128</v>
      </c>
      <c r="C69" s="1" t="s">
        <v>129</v>
      </c>
      <c r="D69" s="2">
        <v>8585</v>
      </c>
      <c r="E69" s="2">
        <v>6004</v>
      </c>
      <c r="F69" s="2">
        <v>2581</v>
      </c>
      <c r="G69" s="76">
        <v>72243008</v>
      </c>
      <c r="H69" s="76">
        <v>49230802</v>
      </c>
      <c r="I69" s="76">
        <v>23012206</v>
      </c>
      <c r="J69" s="2">
        <v>8378</v>
      </c>
      <c r="K69" s="2">
        <v>110</v>
      </c>
      <c r="L69" s="2">
        <v>97</v>
      </c>
      <c r="M69" s="3">
        <v>70227537</v>
      </c>
      <c r="N69" s="3">
        <v>8382</v>
      </c>
      <c r="O69" s="36">
        <v>0.95799999999999996</v>
      </c>
      <c r="P69" s="36">
        <v>2.7E-2</v>
      </c>
      <c r="Q69" s="36">
        <v>1.6E-2</v>
      </c>
      <c r="R69" s="36">
        <v>0.97599999999999998</v>
      </c>
      <c r="S69" s="36">
        <v>1.2999999999999999E-2</v>
      </c>
      <c r="T69" s="36">
        <v>1.0999999999999999E-2</v>
      </c>
      <c r="U69" s="2">
        <v>86</v>
      </c>
      <c r="V69" s="2">
        <v>52</v>
      </c>
      <c r="W69" s="2">
        <v>38</v>
      </c>
      <c r="X69" s="2">
        <v>14</v>
      </c>
      <c r="Y69" s="76">
        <v>398494</v>
      </c>
      <c r="Z69" s="76">
        <v>296232</v>
      </c>
      <c r="AA69" s="76">
        <v>102262</v>
      </c>
      <c r="AB69" s="2">
        <v>40</v>
      </c>
      <c r="AC69" s="2">
        <v>1</v>
      </c>
      <c r="AD69" s="2">
        <v>97</v>
      </c>
      <c r="AE69" s="3">
        <v>314350</v>
      </c>
      <c r="AF69" s="3">
        <v>7859</v>
      </c>
      <c r="AG69" s="36">
        <v>0.75</v>
      </c>
      <c r="AH69" s="36">
        <v>0.1</v>
      </c>
      <c r="AI69" s="36">
        <v>0.15</v>
      </c>
      <c r="AL69" s="83">
        <f t="shared" si="3"/>
        <v>1</v>
      </c>
      <c r="AM69" s="83">
        <f t="shared" si="4"/>
        <v>1.0009999999999999</v>
      </c>
      <c r="AN69" s="83">
        <f t="shared" si="5"/>
        <v>1</v>
      </c>
    </row>
    <row r="70" spans="1:40" x14ac:dyDescent="0.45">
      <c r="A70" s="60">
        <v>44178</v>
      </c>
      <c r="B70" s="1" t="s">
        <v>130</v>
      </c>
      <c r="C70" s="1" t="s">
        <v>131</v>
      </c>
      <c r="D70" s="2">
        <v>10924</v>
      </c>
      <c r="E70" s="2">
        <v>7378</v>
      </c>
      <c r="F70" s="2">
        <v>3546</v>
      </c>
      <c r="G70" s="76">
        <v>94274003</v>
      </c>
      <c r="H70" s="76">
        <v>63181161</v>
      </c>
      <c r="I70" s="76">
        <v>31092842</v>
      </c>
      <c r="J70" s="2">
        <v>10815</v>
      </c>
      <c r="K70" s="2">
        <v>70</v>
      </c>
      <c r="L70" s="2">
        <v>39</v>
      </c>
      <c r="M70" s="3">
        <v>93240294</v>
      </c>
      <c r="N70" s="3">
        <v>8621</v>
      </c>
      <c r="O70" s="36">
        <v>0.97899999999999998</v>
      </c>
      <c r="P70" s="36">
        <v>1.2E-2</v>
      </c>
      <c r="Q70" s="36">
        <v>8.9999999999999993E-3</v>
      </c>
      <c r="R70" s="36">
        <v>0.99</v>
      </c>
      <c r="S70" s="36">
        <v>6.0000000000000001E-3</v>
      </c>
      <c r="T70" s="36">
        <v>4.0000000000000001E-3</v>
      </c>
      <c r="U70" s="2">
        <v>62</v>
      </c>
      <c r="V70" s="2">
        <v>58</v>
      </c>
      <c r="W70" s="2">
        <v>48</v>
      </c>
      <c r="X70" s="2">
        <v>10</v>
      </c>
      <c r="Y70" s="76">
        <v>489479</v>
      </c>
      <c r="Z70" s="76">
        <v>410579</v>
      </c>
      <c r="AA70" s="76">
        <v>78900</v>
      </c>
      <c r="AB70" s="2">
        <v>81</v>
      </c>
      <c r="AC70" s="2">
        <v>0</v>
      </c>
      <c r="AD70" s="2">
        <v>39</v>
      </c>
      <c r="AE70" s="3">
        <v>660718</v>
      </c>
      <c r="AF70" s="3">
        <v>8157</v>
      </c>
      <c r="AG70" s="36">
        <v>0.98799999999999999</v>
      </c>
      <c r="AH70" s="36">
        <v>1.2E-2</v>
      </c>
      <c r="AI70" s="36">
        <v>0</v>
      </c>
      <c r="AL70" s="83">
        <f t="shared" si="3"/>
        <v>1</v>
      </c>
      <c r="AM70" s="83">
        <f t="shared" si="4"/>
        <v>1</v>
      </c>
      <c r="AN70" s="83">
        <f t="shared" si="5"/>
        <v>1</v>
      </c>
    </row>
    <row r="71" spans="1:40" x14ac:dyDescent="0.45">
      <c r="A71" s="60">
        <v>44178</v>
      </c>
      <c r="B71" s="1" t="s">
        <v>132</v>
      </c>
      <c r="C71" s="1" t="s">
        <v>133</v>
      </c>
      <c r="D71" s="2">
        <v>476</v>
      </c>
      <c r="E71" s="2">
        <v>330</v>
      </c>
      <c r="F71" s="2">
        <v>146</v>
      </c>
      <c r="G71" s="76">
        <v>3910678.7199999997</v>
      </c>
      <c r="H71" s="76">
        <v>2703747.53</v>
      </c>
      <c r="I71" s="76">
        <v>1206931.19</v>
      </c>
      <c r="J71" s="2">
        <v>463</v>
      </c>
      <c r="K71" s="2">
        <v>12</v>
      </c>
      <c r="L71" s="2">
        <v>1</v>
      </c>
      <c r="M71" s="3">
        <v>3762355</v>
      </c>
      <c r="N71" s="3">
        <v>8126</v>
      </c>
      <c r="O71" s="36">
        <v>0.94799999999999995</v>
      </c>
      <c r="P71" s="36">
        <v>2.8000000000000001E-2</v>
      </c>
      <c r="Q71" s="36">
        <v>2.4E-2</v>
      </c>
      <c r="R71" s="36">
        <v>0.97499999999999998</v>
      </c>
      <c r="S71" s="36">
        <v>2.3E-2</v>
      </c>
      <c r="T71" s="36">
        <v>2E-3</v>
      </c>
      <c r="U71" s="2">
        <v>1</v>
      </c>
      <c r="V71" s="2">
        <v>6</v>
      </c>
      <c r="W71" s="2">
        <v>6</v>
      </c>
      <c r="X71" s="2">
        <v>0</v>
      </c>
      <c r="Y71" s="76">
        <v>57073</v>
      </c>
      <c r="Z71" s="76">
        <v>57073</v>
      </c>
      <c r="AA71" s="76">
        <v>0</v>
      </c>
      <c r="AB71" s="2">
        <v>5</v>
      </c>
      <c r="AC71" s="2">
        <v>1</v>
      </c>
      <c r="AD71" s="2">
        <v>1</v>
      </c>
      <c r="AE71" s="3">
        <v>49000</v>
      </c>
      <c r="AF71" s="3">
        <v>9800</v>
      </c>
      <c r="AG71" s="36">
        <v>1</v>
      </c>
      <c r="AH71" s="36">
        <v>0</v>
      </c>
      <c r="AI71" s="36">
        <v>0</v>
      </c>
      <c r="AL71" s="83">
        <f t="shared" si="3"/>
        <v>1</v>
      </c>
      <c r="AM71" s="83">
        <f t="shared" si="4"/>
        <v>1</v>
      </c>
      <c r="AN71" s="83">
        <f t="shared" si="5"/>
        <v>1</v>
      </c>
    </row>
    <row r="72" spans="1:40" x14ac:dyDescent="0.45">
      <c r="A72" s="60">
        <v>44178</v>
      </c>
      <c r="B72" s="1" t="s">
        <v>135</v>
      </c>
      <c r="C72" s="1" t="s">
        <v>71</v>
      </c>
      <c r="D72" s="2">
        <v>6553</v>
      </c>
      <c r="E72" s="2">
        <v>4317</v>
      </c>
      <c r="F72" s="2">
        <v>2236</v>
      </c>
      <c r="G72" s="76">
        <v>62241783</v>
      </c>
      <c r="H72" s="76">
        <v>40848099</v>
      </c>
      <c r="I72" s="76">
        <v>21393684</v>
      </c>
      <c r="J72" s="2">
        <v>6474</v>
      </c>
      <c r="K72" s="2">
        <v>52</v>
      </c>
      <c r="L72" s="2">
        <v>27</v>
      </c>
      <c r="M72" s="3">
        <v>61156965</v>
      </c>
      <c r="N72" s="3">
        <v>9447</v>
      </c>
      <c r="O72" s="36">
        <v>0.73</v>
      </c>
      <c r="P72" s="36">
        <v>0.19900000000000001</v>
      </c>
      <c r="Q72" s="36">
        <v>7.0999999999999994E-2</v>
      </c>
      <c r="R72" s="36">
        <v>0.98799999999999999</v>
      </c>
      <c r="S72" s="36">
        <v>8.0000000000000002E-3</v>
      </c>
      <c r="T72" s="36">
        <v>4.0000000000000001E-3</v>
      </c>
      <c r="U72" s="2">
        <v>25</v>
      </c>
      <c r="V72" s="2">
        <v>31</v>
      </c>
      <c r="W72" s="2">
        <v>20</v>
      </c>
      <c r="X72" s="2">
        <v>11</v>
      </c>
      <c r="Y72" s="76">
        <v>282118</v>
      </c>
      <c r="Z72" s="76">
        <v>179000</v>
      </c>
      <c r="AA72" s="76">
        <v>103118</v>
      </c>
      <c r="AB72" s="2">
        <v>29</v>
      </c>
      <c r="AC72" s="2">
        <v>0</v>
      </c>
      <c r="AD72" s="2">
        <v>27</v>
      </c>
      <c r="AE72" s="3">
        <v>250078</v>
      </c>
      <c r="AF72" s="3">
        <v>8623</v>
      </c>
      <c r="AG72" s="36">
        <v>0.82799999999999996</v>
      </c>
      <c r="AH72" s="36">
        <v>3.4000000000000002E-2</v>
      </c>
      <c r="AI72" s="36">
        <v>0.13800000000000001</v>
      </c>
      <c r="AL72" s="83">
        <f t="shared" si="3"/>
        <v>1</v>
      </c>
      <c r="AM72" s="83">
        <f t="shared" si="4"/>
        <v>1</v>
      </c>
      <c r="AN72" s="83">
        <f t="shared" si="5"/>
        <v>1</v>
      </c>
    </row>
    <row r="73" spans="1:40" x14ac:dyDescent="0.45">
      <c r="A73" s="60">
        <v>44178</v>
      </c>
      <c r="B73" s="1" t="s">
        <v>139</v>
      </c>
      <c r="C73" s="1" t="s">
        <v>61</v>
      </c>
      <c r="D73" s="2">
        <v>8228</v>
      </c>
      <c r="E73" s="2">
        <v>6565</v>
      </c>
      <c r="F73" s="2">
        <v>1663</v>
      </c>
      <c r="G73" s="76">
        <v>53427926</v>
      </c>
      <c r="H73" s="76">
        <v>40969897</v>
      </c>
      <c r="I73" s="76">
        <v>12458029</v>
      </c>
      <c r="J73" s="2">
        <v>7657</v>
      </c>
      <c r="K73" s="2">
        <v>571</v>
      </c>
      <c r="L73" s="2">
        <v>0</v>
      </c>
      <c r="M73" s="3">
        <v>50223006</v>
      </c>
      <c r="N73" s="3">
        <v>6559</v>
      </c>
      <c r="O73" s="36">
        <v>0.874</v>
      </c>
      <c r="P73" s="36">
        <v>5.3999999999999999E-2</v>
      </c>
      <c r="Q73" s="36">
        <v>7.1999999999999995E-2</v>
      </c>
      <c r="R73" s="36">
        <v>0.93100000000000005</v>
      </c>
      <c r="S73" s="36">
        <v>6.9000000000000006E-2</v>
      </c>
      <c r="T73" s="36">
        <v>0</v>
      </c>
      <c r="U73" s="2">
        <v>13</v>
      </c>
      <c r="V73" s="2">
        <v>0</v>
      </c>
      <c r="W73" s="2">
        <v>0</v>
      </c>
      <c r="X73" s="2">
        <v>0</v>
      </c>
      <c r="Y73" s="76">
        <v>0</v>
      </c>
      <c r="Z73" s="76">
        <v>0</v>
      </c>
      <c r="AA73" s="76">
        <v>0</v>
      </c>
      <c r="AB73" s="2">
        <v>0</v>
      </c>
      <c r="AC73" s="2">
        <v>13</v>
      </c>
      <c r="AD73" s="2">
        <v>0</v>
      </c>
      <c r="AE73" s="3">
        <v>0</v>
      </c>
      <c r="AF73" s="3">
        <v>0</v>
      </c>
      <c r="AG73" s="36">
        <v>0</v>
      </c>
      <c r="AH73" s="36">
        <v>0</v>
      </c>
      <c r="AI73" s="36">
        <v>0</v>
      </c>
      <c r="AL73" s="83">
        <f t="shared" si="3"/>
        <v>1</v>
      </c>
      <c r="AM73" s="83">
        <f t="shared" si="4"/>
        <v>1</v>
      </c>
      <c r="AN73" s="83">
        <f t="shared" si="5"/>
        <v>0</v>
      </c>
    </row>
    <row r="74" spans="1:40" x14ac:dyDescent="0.45">
      <c r="A74" s="60">
        <v>44178</v>
      </c>
      <c r="B74" s="1" t="s">
        <v>140</v>
      </c>
      <c r="C74" s="1" t="s">
        <v>141</v>
      </c>
      <c r="D74" s="2">
        <v>7058</v>
      </c>
      <c r="E74" s="2">
        <v>4444</v>
      </c>
      <c r="F74" s="2">
        <v>2614</v>
      </c>
      <c r="G74" s="76">
        <v>67147480</v>
      </c>
      <c r="H74" s="76">
        <v>41814718</v>
      </c>
      <c r="I74" s="76">
        <v>25332762</v>
      </c>
      <c r="J74" s="2">
        <v>6980</v>
      </c>
      <c r="K74" s="2">
        <v>60</v>
      </c>
      <c r="L74" s="2">
        <v>18</v>
      </c>
      <c r="M74" s="3">
        <v>66592499</v>
      </c>
      <c r="N74" s="3">
        <v>9540</v>
      </c>
      <c r="O74" s="36">
        <v>0.92700000000000005</v>
      </c>
      <c r="P74" s="36">
        <v>3.9E-2</v>
      </c>
      <c r="Q74" s="36">
        <v>3.4000000000000002E-2</v>
      </c>
      <c r="R74" s="36">
        <v>0.98899999999999999</v>
      </c>
      <c r="S74" s="36">
        <v>8.0000000000000002E-3</v>
      </c>
      <c r="T74" s="36">
        <v>3.0000000000000001E-3</v>
      </c>
      <c r="U74" s="2">
        <v>23</v>
      </c>
      <c r="V74" s="2">
        <v>29</v>
      </c>
      <c r="W74" s="2">
        <v>17</v>
      </c>
      <c r="X74" s="2">
        <v>12</v>
      </c>
      <c r="Y74" s="76">
        <v>282000</v>
      </c>
      <c r="Z74" s="76">
        <v>162000</v>
      </c>
      <c r="AA74" s="76">
        <v>120000</v>
      </c>
      <c r="AB74" s="2">
        <v>34</v>
      </c>
      <c r="AC74" s="2">
        <v>0</v>
      </c>
      <c r="AD74" s="2">
        <v>18</v>
      </c>
      <c r="AE74" s="3">
        <v>333000</v>
      </c>
      <c r="AF74" s="3">
        <v>9794</v>
      </c>
      <c r="AG74" s="36">
        <v>0.88200000000000001</v>
      </c>
      <c r="AH74" s="36">
        <v>2.9000000000000001E-2</v>
      </c>
      <c r="AI74" s="36">
        <v>8.7999999999999995E-2</v>
      </c>
      <c r="AL74" s="83">
        <f t="shared" si="3"/>
        <v>1</v>
      </c>
      <c r="AM74" s="83">
        <f t="shared" si="4"/>
        <v>1</v>
      </c>
      <c r="AN74" s="83">
        <f t="shared" si="5"/>
        <v>0.999</v>
      </c>
    </row>
    <row r="75" spans="1:40" x14ac:dyDescent="0.45">
      <c r="A75" s="60">
        <v>44178</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44178</v>
      </c>
      <c r="B76" s="1" t="s">
        <v>143</v>
      </c>
      <c r="C76" s="1" t="s">
        <v>144</v>
      </c>
      <c r="D76" s="2">
        <v>881</v>
      </c>
      <c r="E76" s="2">
        <v>704</v>
      </c>
      <c r="F76" s="2">
        <v>177</v>
      </c>
      <c r="G76" s="76">
        <v>7260996.0899999999</v>
      </c>
      <c r="H76" s="76">
        <v>5811081.0899999999</v>
      </c>
      <c r="I76" s="76">
        <v>1449915</v>
      </c>
      <c r="J76" s="2">
        <v>810</v>
      </c>
      <c r="K76" s="2">
        <v>46</v>
      </c>
      <c r="L76" s="2">
        <v>25</v>
      </c>
      <c r="M76" s="3">
        <v>6741672</v>
      </c>
      <c r="N76" s="3">
        <v>8323</v>
      </c>
      <c r="O76" s="36">
        <v>0.94599999999999995</v>
      </c>
      <c r="P76" s="36">
        <v>0.02</v>
      </c>
      <c r="Q76" s="36">
        <v>3.5000000000000003E-2</v>
      </c>
      <c r="R76" s="36">
        <v>0.91900000000000004</v>
      </c>
      <c r="S76" s="36">
        <v>5.1999999999999998E-2</v>
      </c>
      <c r="T76" s="36">
        <v>2.8000000000000001E-2</v>
      </c>
      <c r="U76" s="2">
        <v>25</v>
      </c>
      <c r="V76" s="2">
        <v>2</v>
      </c>
      <c r="W76" s="2">
        <v>2</v>
      </c>
      <c r="X76" s="2">
        <v>0</v>
      </c>
      <c r="Y76" s="76">
        <v>20000</v>
      </c>
      <c r="Z76" s="76">
        <v>20000</v>
      </c>
      <c r="AA76" s="76">
        <v>0</v>
      </c>
      <c r="AB76" s="2">
        <v>2</v>
      </c>
      <c r="AC76" s="2">
        <v>0</v>
      </c>
      <c r="AD76" s="2">
        <v>25</v>
      </c>
      <c r="AE76" s="3">
        <v>20000</v>
      </c>
      <c r="AF76" s="3">
        <v>10000</v>
      </c>
      <c r="AG76" s="36">
        <v>1</v>
      </c>
      <c r="AH76" s="36">
        <v>0</v>
      </c>
      <c r="AI76" s="36">
        <v>0</v>
      </c>
      <c r="AL76" s="83">
        <f t="shared" si="3"/>
        <v>0.99900000000000011</v>
      </c>
      <c r="AM76" s="83">
        <f t="shared" si="4"/>
        <v>1.0009999999999999</v>
      </c>
      <c r="AN76" s="83">
        <f t="shared" si="5"/>
        <v>1</v>
      </c>
    </row>
    <row r="77" spans="1:40" x14ac:dyDescent="0.45">
      <c r="A77" s="60">
        <v>44178</v>
      </c>
      <c r="B77" s="1" t="s">
        <v>145</v>
      </c>
      <c r="C77" s="1" t="s">
        <v>146</v>
      </c>
      <c r="D77" s="2">
        <v>9085</v>
      </c>
      <c r="E77" s="2">
        <v>6556</v>
      </c>
      <c r="F77" s="2">
        <v>2529</v>
      </c>
      <c r="G77" s="76">
        <v>69259296</v>
      </c>
      <c r="H77" s="76">
        <v>48628249</v>
      </c>
      <c r="I77" s="76">
        <v>20631047</v>
      </c>
      <c r="J77" s="2">
        <v>8684</v>
      </c>
      <c r="K77" s="2">
        <v>384</v>
      </c>
      <c r="L77" s="2">
        <v>17</v>
      </c>
      <c r="M77" s="3">
        <v>64313667</v>
      </c>
      <c r="N77" s="3">
        <v>7406</v>
      </c>
      <c r="O77" s="36">
        <v>1</v>
      </c>
      <c r="P77" s="36">
        <v>0</v>
      </c>
      <c r="Q77" s="36">
        <v>0</v>
      </c>
      <c r="R77" s="36">
        <v>0.95699999999999996</v>
      </c>
      <c r="S77" s="36">
        <v>4.1000000000000002E-2</v>
      </c>
      <c r="T77" s="36">
        <v>2E-3</v>
      </c>
      <c r="U77" s="2">
        <v>0</v>
      </c>
      <c r="V77" s="2">
        <v>45</v>
      </c>
      <c r="W77" s="2">
        <v>35</v>
      </c>
      <c r="X77" s="2">
        <v>10</v>
      </c>
      <c r="Y77" s="76">
        <v>318697</v>
      </c>
      <c r="Z77" s="76">
        <v>256759</v>
      </c>
      <c r="AA77" s="76">
        <v>61938</v>
      </c>
      <c r="AB77" s="2">
        <v>27</v>
      </c>
      <c r="AC77" s="2">
        <v>1</v>
      </c>
      <c r="AD77" s="2">
        <v>17</v>
      </c>
      <c r="AE77" s="3">
        <v>174013</v>
      </c>
      <c r="AF77" s="3">
        <v>6445</v>
      </c>
      <c r="AG77" s="36">
        <v>1</v>
      </c>
      <c r="AH77" s="36">
        <v>0</v>
      </c>
      <c r="AI77" s="36">
        <v>0</v>
      </c>
      <c r="AL77" s="83">
        <f t="shared" si="3"/>
        <v>1</v>
      </c>
      <c r="AM77" s="83">
        <f t="shared" si="4"/>
        <v>1</v>
      </c>
      <c r="AN77" s="83">
        <f t="shared" si="5"/>
        <v>1</v>
      </c>
    </row>
    <row r="78" spans="1:40" x14ac:dyDescent="0.45">
      <c r="A78" s="60">
        <v>44178</v>
      </c>
      <c r="B78" s="1" t="s">
        <v>147</v>
      </c>
      <c r="C78" s="1" t="s">
        <v>148</v>
      </c>
      <c r="D78" s="2">
        <v>16187</v>
      </c>
      <c r="E78" s="2">
        <v>10671</v>
      </c>
      <c r="F78" s="2">
        <v>5516</v>
      </c>
      <c r="G78" s="76">
        <v>141776401.80999997</v>
      </c>
      <c r="H78" s="76">
        <v>91216443.849999964</v>
      </c>
      <c r="I78" s="76">
        <v>50559957.960000008</v>
      </c>
      <c r="J78" s="2">
        <v>15817</v>
      </c>
      <c r="K78" s="2">
        <v>283</v>
      </c>
      <c r="L78" s="2">
        <v>87</v>
      </c>
      <c r="M78" s="3">
        <v>138591525</v>
      </c>
      <c r="N78" s="3">
        <v>8762</v>
      </c>
      <c r="O78" s="36">
        <v>0.86399999999999999</v>
      </c>
      <c r="P78" s="36">
        <v>9.7000000000000003E-2</v>
      </c>
      <c r="Q78" s="36">
        <v>3.7999999999999999E-2</v>
      </c>
      <c r="R78" s="36">
        <v>0.97799999999999998</v>
      </c>
      <c r="S78" s="36">
        <v>1.7000000000000001E-2</v>
      </c>
      <c r="T78" s="36">
        <v>5.0000000000000001E-3</v>
      </c>
      <c r="U78" s="2">
        <v>75</v>
      </c>
      <c r="V78" s="2">
        <v>95</v>
      </c>
      <c r="W78" s="2">
        <v>66</v>
      </c>
      <c r="X78" s="2">
        <v>29</v>
      </c>
      <c r="Y78" s="76">
        <v>788505.88</v>
      </c>
      <c r="Z78" s="76">
        <v>531385.83000000007</v>
      </c>
      <c r="AA78" s="76">
        <v>257120.05</v>
      </c>
      <c r="AB78" s="2">
        <v>82</v>
      </c>
      <c r="AC78" s="2">
        <v>1</v>
      </c>
      <c r="AD78" s="2">
        <v>87</v>
      </c>
      <c r="AE78" s="3">
        <v>719806</v>
      </c>
      <c r="AF78" s="3">
        <v>8778</v>
      </c>
      <c r="AG78" s="36">
        <v>0.92700000000000005</v>
      </c>
      <c r="AH78" s="36">
        <v>7.2999999999999995E-2</v>
      </c>
      <c r="AI78" s="36">
        <v>0</v>
      </c>
      <c r="AL78" s="83">
        <f t="shared" si="3"/>
        <v>1</v>
      </c>
      <c r="AM78" s="83">
        <f t="shared" si="4"/>
        <v>0.999</v>
      </c>
      <c r="AN78" s="83">
        <f t="shared" si="5"/>
        <v>1</v>
      </c>
    </row>
    <row r="79" spans="1:40" x14ac:dyDescent="0.45">
      <c r="A79" s="60">
        <v>44178</v>
      </c>
      <c r="B79" s="1" t="s">
        <v>149</v>
      </c>
      <c r="C79" s="1" t="s">
        <v>150</v>
      </c>
      <c r="D79" s="2">
        <v>45</v>
      </c>
      <c r="E79" s="2">
        <v>28</v>
      </c>
      <c r="F79" s="2">
        <v>17</v>
      </c>
      <c r="G79" s="76">
        <v>419008.23</v>
      </c>
      <c r="H79" s="76">
        <v>258376.22999999998</v>
      </c>
      <c r="I79" s="76">
        <v>160632</v>
      </c>
      <c r="J79" s="2">
        <v>45</v>
      </c>
      <c r="K79" s="2">
        <v>0</v>
      </c>
      <c r="L79" s="2">
        <v>0</v>
      </c>
      <c r="M79" s="3">
        <v>418982</v>
      </c>
      <c r="N79" s="3">
        <v>9311</v>
      </c>
      <c r="O79" s="36">
        <v>0.33300000000000002</v>
      </c>
      <c r="P79" s="36">
        <v>0.44400000000000001</v>
      </c>
      <c r="Q79" s="36">
        <v>0.222</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0.999</v>
      </c>
      <c r="AN79" s="83">
        <f t="shared" si="5"/>
        <v>0</v>
      </c>
    </row>
    <row r="80" spans="1:40" x14ac:dyDescent="0.45">
      <c r="A80" s="60">
        <v>44178</v>
      </c>
      <c r="B80" s="1" t="s">
        <v>151</v>
      </c>
      <c r="C80" s="1" t="s">
        <v>150</v>
      </c>
      <c r="D80" s="2">
        <v>29836</v>
      </c>
      <c r="E80" s="2">
        <v>20329</v>
      </c>
      <c r="F80" s="2">
        <v>9507</v>
      </c>
      <c r="G80" s="76">
        <v>261613105.97000006</v>
      </c>
      <c r="H80" s="76">
        <v>174463976.76000005</v>
      </c>
      <c r="I80" s="76">
        <v>87149129.210000008</v>
      </c>
      <c r="J80" s="2">
        <v>29069</v>
      </c>
      <c r="K80" s="2">
        <v>531</v>
      </c>
      <c r="L80" s="2">
        <v>236</v>
      </c>
      <c r="M80" s="3">
        <v>253653737</v>
      </c>
      <c r="N80" s="3">
        <v>8726</v>
      </c>
      <c r="O80" s="36">
        <v>0.89</v>
      </c>
      <c r="P80" s="36">
        <v>6.8000000000000005E-2</v>
      </c>
      <c r="Q80" s="36">
        <v>4.2000000000000003E-2</v>
      </c>
      <c r="R80" s="36">
        <v>0.97499999999999998</v>
      </c>
      <c r="S80" s="36">
        <v>1.7000000000000001E-2</v>
      </c>
      <c r="T80" s="36">
        <v>8.0000000000000002E-3</v>
      </c>
      <c r="U80" s="2">
        <v>237</v>
      </c>
      <c r="V80" s="2">
        <v>166</v>
      </c>
      <c r="W80" s="2">
        <v>128</v>
      </c>
      <c r="X80" s="2">
        <v>38</v>
      </c>
      <c r="Y80" s="76">
        <v>1441825.8</v>
      </c>
      <c r="Z80" s="76">
        <v>1119006.9100000001</v>
      </c>
      <c r="AA80" s="76">
        <v>322818.89</v>
      </c>
      <c r="AB80" s="2">
        <v>161</v>
      </c>
      <c r="AC80" s="2">
        <v>6</v>
      </c>
      <c r="AD80" s="2">
        <v>236</v>
      </c>
      <c r="AE80" s="3">
        <v>1395703</v>
      </c>
      <c r="AF80" s="3">
        <v>8669</v>
      </c>
      <c r="AG80" s="36">
        <v>0.91300000000000003</v>
      </c>
      <c r="AH80" s="36">
        <v>6.2E-2</v>
      </c>
      <c r="AI80" s="36">
        <v>2.5000000000000001E-2</v>
      </c>
      <c r="AL80" s="83">
        <f t="shared" si="3"/>
        <v>1</v>
      </c>
      <c r="AM80" s="83">
        <f t="shared" si="4"/>
        <v>1</v>
      </c>
      <c r="AN80" s="83">
        <f t="shared" si="5"/>
        <v>1</v>
      </c>
    </row>
    <row r="81" spans="1:40" x14ac:dyDescent="0.45">
      <c r="A81" s="60">
        <v>44178</v>
      </c>
      <c r="B81" s="1" t="s">
        <v>152</v>
      </c>
      <c r="C81" s="1" t="s">
        <v>153</v>
      </c>
      <c r="D81" s="2">
        <v>1993</v>
      </c>
      <c r="E81" s="2">
        <v>1365</v>
      </c>
      <c r="F81" s="2">
        <v>628</v>
      </c>
      <c r="G81" s="76">
        <v>16966561.059999995</v>
      </c>
      <c r="H81" s="76">
        <v>11448943.319999995</v>
      </c>
      <c r="I81" s="76">
        <v>5517617.7400000002</v>
      </c>
      <c r="J81" s="2">
        <v>1969</v>
      </c>
      <c r="K81" s="2">
        <v>19</v>
      </c>
      <c r="L81" s="2">
        <v>5</v>
      </c>
      <c r="M81" s="3">
        <v>16627961</v>
      </c>
      <c r="N81" s="3">
        <v>8445</v>
      </c>
      <c r="O81" s="36">
        <v>0.94399999999999995</v>
      </c>
      <c r="P81" s="36">
        <v>3.3000000000000002E-2</v>
      </c>
      <c r="Q81" s="36">
        <v>2.4E-2</v>
      </c>
      <c r="R81" s="36">
        <v>0.99</v>
      </c>
      <c r="S81" s="36">
        <v>8.0000000000000002E-3</v>
      </c>
      <c r="T81" s="36">
        <v>3.0000000000000001E-3</v>
      </c>
      <c r="U81" s="2">
        <v>7</v>
      </c>
      <c r="V81" s="2">
        <v>12</v>
      </c>
      <c r="W81" s="2">
        <v>8</v>
      </c>
      <c r="X81" s="2">
        <v>4</v>
      </c>
      <c r="Y81" s="76">
        <v>105600</v>
      </c>
      <c r="Z81" s="76">
        <v>71000</v>
      </c>
      <c r="AA81" s="76">
        <v>34600</v>
      </c>
      <c r="AB81" s="2">
        <v>14</v>
      </c>
      <c r="AC81" s="2">
        <v>0</v>
      </c>
      <c r="AD81" s="2">
        <v>5</v>
      </c>
      <c r="AE81" s="3">
        <v>131240</v>
      </c>
      <c r="AF81" s="3">
        <v>9374</v>
      </c>
      <c r="AG81" s="36">
        <v>1</v>
      </c>
      <c r="AH81" s="36">
        <v>0</v>
      </c>
      <c r="AI81" s="36">
        <v>0</v>
      </c>
      <c r="AL81" s="83">
        <f t="shared" si="3"/>
        <v>1.0009999999999999</v>
      </c>
      <c r="AM81" s="83">
        <f t="shared" si="4"/>
        <v>1.0009999999999999</v>
      </c>
      <c r="AN81" s="83">
        <f t="shared" si="5"/>
        <v>1</v>
      </c>
    </row>
    <row r="82" spans="1:40" x14ac:dyDescent="0.45">
      <c r="A82" s="60">
        <v>44178</v>
      </c>
      <c r="B82" s="1" t="s">
        <v>154</v>
      </c>
      <c r="C82" s="1" t="s">
        <v>23</v>
      </c>
      <c r="D82" s="2">
        <v>19346</v>
      </c>
      <c r="E82" s="2">
        <v>13198</v>
      </c>
      <c r="F82" s="2">
        <v>6148</v>
      </c>
      <c r="G82" s="76">
        <v>168746332</v>
      </c>
      <c r="H82" s="76">
        <v>111179126</v>
      </c>
      <c r="I82" s="76">
        <v>57567206</v>
      </c>
      <c r="J82" s="2">
        <v>19203</v>
      </c>
      <c r="K82" s="2">
        <v>105</v>
      </c>
      <c r="L82" s="2">
        <v>38</v>
      </c>
      <c r="M82" s="3">
        <v>162713622</v>
      </c>
      <c r="N82" s="3">
        <v>8473</v>
      </c>
      <c r="O82" s="36">
        <v>0.99</v>
      </c>
      <c r="P82" s="36">
        <v>7.0000000000000001E-3</v>
      </c>
      <c r="Q82" s="36">
        <v>3.0000000000000001E-3</v>
      </c>
      <c r="R82" s="36">
        <v>0.995</v>
      </c>
      <c r="S82" s="36">
        <v>3.0000000000000001E-3</v>
      </c>
      <c r="T82" s="36">
        <v>2E-3</v>
      </c>
      <c r="U82" s="2">
        <v>30</v>
      </c>
      <c r="V82" s="2">
        <v>72</v>
      </c>
      <c r="W82" s="2">
        <v>57</v>
      </c>
      <c r="X82" s="2">
        <v>15</v>
      </c>
      <c r="Y82" s="76">
        <v>591035</v>
      </c>
      <c r="Z82" s="76">
        <v>483268</v>
      </c>
      <c r="AA82" s="76">
        <v>107767</v>
      </c>
      <c r="AB82" s="2">
        <v>64</v>
      </c>
      <c r="AC82" s="2">
        <v>0</v>
      </c>
      <c r="AD82" s="2">
        <v>38</v>
      </c>
      <c r="AE82" s="3">
        <v>577100</v>
      </c>
      <c r="AF82" s="3">
        <v>9017</v>
      </c>
      <c r="AG82" s="36">
        <v>0.95299999999999996</v>
      </c>
      <c r="AH82" s="36">
        <v>0</v>
      </c>
      <c r="AI82" s="36">
        <v>4.7E-2</v>
      </c>
      <c r="AL82" s="83">
        <f t="shared" si="3"/>
        <v>1</v>
      </c>
      <c r="AM82" s="83">
        <f t="shared" si="4"/>
        <v>1</v>
      </c>
      <c r="AN82" s="83">
        <f t="shared" si="5"/>
        <v>1</v>
      </c>
    </row>
    <row r="83" spans="1:40" x14ac:dyDescent="0.45">
      <c r="A83" s="60">
        <v>44178</v>
      </c>
      <c r="B83" s="1" t="s">
        <v>155</v>
      </c>
      <c r="C83" s="1" t="s">
        <v>156</v>
      </c>
      <c r="D83" s="2">
        <v>12677</v>
      </c>
      <c r="E83" s="2">
        <v>8245</v>
      </c>
      <c r="F83" s="2">
        <v>4432</v>
      </c>
      <c r="G83" s="76">
        <v>118955483.3</v>
      </c>
      <c r="H83" s="76">
        <v>76622230.75</v>
      </c>
      <c r="I83" s="76">
        <v>42333252.549999997</v>
      </c>
      <c r="J83" s="2">
        <v>12592</v>
      </c>
      <c r="K83" s="2">
        <v>11</v>
      </c>
      <c r="L83" s="2">
        <v>74</v>
      </c>
      <c r="M83" s="3">
        <v>118238768</v>
      </c>
      <c r="N83" s="3">
        <v>9390</v>
      </c>
      <c r="O83" s="36">
        <v>0.997</v>
      </c>
      <c r="P83" s="36">
        <v>3.0000000000000001E-3</v>
      </c>
      <c r="Q83" s="36">
        <v>0</v>
      </c>
      <c r="R83" s="36">
        <v>0.99399999999999999</v>
      </c>
      <c r="S83" s="36">
        <v>1E-3</v>
      </c>
      <c r="T83" s="36">
        <v>6.0000000000000001E-3</v>
      </c>
      <c r="U83" s="2">
        <v>75</v>
      </c>
      <c r="V83" s="2">
        <v>74</v>
      </c>
      <c r="W83" s="2">
        <v>61</v>
      </c>
      <c r="X83" s="2">
        <v>13</v>
      </c>
      <c r="Y83" s="76">
        <v>667901</v>
      </c>
      <c r="Z83" s="76">
        <v>558201</v>
      </c>
      <c r="AA83" s="76">
        <v>109700</v>
      </c>
      <c r="AB83" s="2">
        <v>75</v>
      </c>
      <c r="AC83" s="2">
        <v>0</v>
      </c>
      <c r="AD83" s="2">
        <v>74</v>
      </c>
      <c r="AE83" s="3">
        <v>672882</v>
      </c>
      <c r="AF83" s="3">
        <v>8972</v>
      </c>
      <c r="AG83" s="36">
        <v>1</v>
      </c>
      <c r="AH83" s="36">
        <v>0</v>
      </c>
      <c r="AI83" s="36">
        <v>0</v>
      </c>
      <c r="AL83" s="83">
        <f t="shared" si="3"/>
        <v>1.0009999999999999</v>
      </c>
      <c r="AM83" s="83">
        <f t="shared" si="4"/>
        <v>1</v>
      </c>
      <c r="AN83" s="83">
        <f t="shared" si="5"/>
        <v>1</v>
      </c>
    </row>
    <row r="84" spans="1:40" x14ac:dyDescent="0.45">
      <c r="A84" s="60">
        <v>44178</v>
      </c>
      <c r="B84" s="1" t="s">
        <v>157</v>
      </c>
      <c r="C84" s="1" t="s">
        <v>76</v>
      </c>
      <c r="D84" s="2">
        <v>169778</v>
      </c>
      <c r="E84" s="2">
        <v>119268</v>
      </c>
      <c r="F84" s="2">
        <v>50510</v>
      </c>
      <c r="G84" s="76">
        <v>1322667504</v>
      </c>
      <c r="H84" s="76">
        <v>894016857</v>
      </c>
      <c r="I84" s="76">
        <v>428650647</v>
      </c>
      <c r="J84" s="2">
        <v>160398</v>
      </c>
      <c r="K84" s="2">
        <v>8446</v>
      </c>
      <c r="L84" s="2">
        <v>86</v>
      </c>
      <c r="M84" s="3">
        <v>1252590201</v>
      </c>
      <c r="N84" s="3">
        <v>7809</v>
      </c>
      <c r="O84" s="36">
        <v>0.94299999999999995</v>
      </c>
      <c r="P84" s="36">
        <v>4.5999999999999999E-2</v>
      </c>
      <c r="Q84" s="36">
        <v>1.2E-2</v>
      </c>
      <c r="R84" s="36">
        <v>0.94499999999999995</v>
      </c>
      <c r="S84" s="36">
        <v>0.05</v>
      </c>
      <c r="T84" s="36">
        <v>1E-3</v>
      </c>
      <c r="U84" s="2">
        <v>83</v>
      </c>
      <c r="V84" s="2">
        <v>727</v>
      </c>
      <c r="W84" s="2">
        <v>509</v>
      </c>
      <c r="X84" s="2">
        <v>218</v>
      </c>
      <c r="Y84" s="76">
        <v>5825604</v>
      </c>
      <c r="Z84" s="76">
        <v>4159425</v>
      </c>
      <c r="AA84" s="76">
        <v>1666179</v>
      </c>
      <c r="AB84" s="2">
        <v>695</v>
      </c>
      <c r="AC84" s="2">
        <v>29</v>
      </c>
      <c r="AD84" s="2">
        <v>86</v>
      </c>
      <c r="AE84" s="3">
        <v>5506563</v>
      </c>
      <c r="AF84" s="3">
        <v>7923</v>
      </c>
      <c r="AG84" s="36">
        <v>0.96799999999999997</v>
      </c>
      <c r="AH84" s="36">
        <v>1.7000000000000001E-2</v>
      </c>
      <c r="AI84" s="36">
        <v>1.4E-2</v>
      </c>
      <c r="AL84" s="83">
        <f t="shared" si="3"/>
        <v>0.996</v>
      </c>
      <c r="AM84" s="83">
        <f t="shared" si="4"/>
        <v>1.0009999999999999</v>
      </c>
      <c r="AN84" s="83">
        <f t="shared" si="5"/>
        <v>0.999</v>
      </c>
    </row>
    <row r="85" spans="1:40" x14ac:dyDescent="0.45">
      <c r="A85" s="60">
        <v>44178</v>
      </c>
      <c r="B85" s="1" t="s">
        <v>158</v>
      </c>
      <c r="C85" s="1" t="s">
        <v>76</v>
      </c>
      <c r="D85" s="2">
        <v>3862</v>
      </c>
      <c r="E85" s="2">
        <v>2517</v>
      </c>
      <c r="F85" s="2">
        <v>1345</v>
      </c>
      <c r="G85" s="76">
        <v>36646437</v>
      </c>
      <c r="H85" s="76">
        <v>23767113</v>
      </c>
      <c r="I85" s="76">
        <v>12879324</v>
      </c>
      <c r="J85" s="2">
        <v>3710</v>
      </c>
      <c r="K85" s="2">
        <v>138</v>
      </c>
      <c r="L85" s="2">
        <v>14</v>
      </c>
      <c r="M85" s="3">
        <v>35034821</v>
      </c>
      <c r="N85" s="3">
        <v>9443</v>
      </c>
      <c r="O85" s="36">
        <v>0.89300000000000002</v>
      </c>
      <c r="P85" s="36">
        <v>8.2000000000000003E-2</v>
      </c>
      <c r="Q85" s="36">
        <v>2.5000000000000001E-2</v>
      </c>
      <c r="R85" s="36">
        <v>0.96099999999999997</v>
      </c>
      <c r="S85" s="36">
        <v>3.5000000000000003E-2</v>
      </c>
      <c r="T85" s="36">
        <v>4.0000000000000001E-3</v>
      </c>
      <c r="U85" s="2">
        <v>11</v>
      </c>
      <c r="V85" s="2">
        <v>27</v>
      </c>
      <c r="W85" s="2">
        <v>19</v>
      </c>
      <c r="X85" s="2">
        <v>8</v>
      </c>
      <c r="Y85" s="76">
        <v>239526</v>
      </c>
      <c r="Z85" s="76">
        <v>166826</v>
      </c>
      <c r="AA85" s="76">
        <v>72700</v>
      </c>
      <c r="AB85" s="2">
        <v>24</v>
      </c>
      <c r="AC85" s="2">
        <v>0</v>
      </c>
      <c r="AD85" s="2">
        <v>14</v>
      </c>
      <c r="AE85" s="3">
        <v>222800</v>
      </c>
      <c r="AF85" s="3">
        <v>9283</v>
      </c>
      <c r="AG85" s="36">
        <v>1</v>
      </c>
      <c r="AH85" s="36">
        <v>0</v>
      </c>
      <c r="AI85" s="36">
        <v>0</v>
      </c>
      <c r="AL85" s="83">
        <f t="shared" si="3"/>
        <v>1</v>
      </c>
      <c r="AM85" s="83">
        <f t="shared" si="4"/>
        <v>1</v>
      </c>
      <c r="AN85" s="83">
        <f t="shared" si="5"/>
        <v>1</v>
      </c>
    </row>
    <row r="86" spans="1:40" x14ac:dyDescent="0.45">
      <c r="A86" s="60">
        <v>44178</v>
      </c>
      <c r="B86" s="1" t="s">
        <v>159</v>
      </c>
      <c r="C86" s="1" t="s">
        <v>160</v>
      </c>
      <c r="D86" s="2">
        <v>70255</v>
      </c>
      <c r="E86" s="2">
        <v>47725</v>
      </c>
      <c r="F86" s="2">
        <v>22530</v>
      </c>
      <c r="G86" s="76">
        <v>589851212</v>
      </c>
      <c r="H86" s="76">
        <v>395360473</v>
      </c>
      <c r="I86" s="76">
        <v>194490739</v>
      </c>
      <c r="J86" s="2">
        <v>69405</v>
      </c>
      <c r="K86" s="2">
        <v>667</v>
      </c>
      <c r="L86" s="2">
        <v>183</v>
      </c>
      <c r="M86" s="3">
        <v>582582361</v>
      </c>
      <c r="N86" s="3">
        <v>8394</v>
      </c>
      <c r="O86" s="36">
        <v>0.98199999999999998</v>
      </c>
      <c r="P86" s="36">
        <v>0.01</v>
      </c>
      <c r="Q86" s="36">
        <v>8.0000000000000002E-3</v>
      </c>
      <c r="R86" s="36">
        <v>0.98799999999999999</v>
      </c>
      <c r="S86" s="36">
        <v>8.9999999999999993E-3</v>
      </c>
      <c r="T86" s="36">
        <v>3.0000000000000001E-3</v>
      </c>
      <c r="U86" s="2">
        <v>178</v>
      </c>
      <c r="V86" s="2">
        <v>268</v>
      </c>
      <c r="W86" s="2">
        <v>176</v>
      </c>
      <c r="X86" s="2">
        <v>92</v>
      </c>
      <c r="Y86" s="76">
        <v>2125777</v>
      </c>
      <c r="Z86" s="76">
        <v>1452837</v>
      </c>
      <c r="AA86" s="76">
        <v>672940</v>
      </c>
      <c r="AB86" s="2">
        <v>262</v>
      </c>
      <c r="AC86" s="2">
        <v>1</v>
      </c>
      <c r="AD86" s="2">
        <v>183</v>
      </c>
      <c r="AE86" s="3">
        <v>2016746</v>
      </c>
      <c r="AF86" s="3">
        <v>7698</v>
      </c>
      <c r="AG86" s="36">
        <v>1</v>
      </c>
      <c r="AH86" s="36">
        <v>0</v>
      </c>
      <c r="AI86" s="36">
        <v>0</v>
      </c>
      <c r="AL86" s="83">
        <f t="shared" si="3"/>
        <v>1</v>
      </c>
      <c r="AM86" s="83">
        <f t="shared" si="4"/>
        <v>1</v>
      </c>
      <c r="AN86" s="83">
        <f t="shared" si="5"/>
        <v>1</v>
      </c>
    </row>
    <row r="87" spans="1:40" x14ac:dyDescent="0.45">
      <c r="A87" s="60">
        <v>44178</v>
      </c>
      <c r="B87" s="1" t="s">
        <v>162</v>
      </c>
      <c r="C87" s="1" t="s">
        <v>84</v>
      </c>
      <c r="D87" s="2">
        <v>7427</v>
      </c>
      <c r="E87" s="2">
        <v>5216</v>
      </c>
      <c r="F87" s="2">
        <v>2211</v>
      </c>
      <c r="G87" s="76">
        <v>58785427.810000002</v>
      </c>
      <c r="H87" s="76">
        <v>40265816.810000002</v>
      </c>
      <c r="I87" s="76">
        <v>18519611</v>
      </c>
      <c r="J87" s="2">
        <v>7207</v>
      </c>
      <c r="K87" s="2">
        <v>185</v>
      </c>
      <c r="L87" s="2">
        <v>35</v>
      </c>
      <c r="M87" s="3">
        <v>56137850</v>
      </c>
      <c r="N87" s="3">
        <v>7789</v>
      </c>
      <c r="O87" s="36">
        <v>0.91500000000000004</v>
      </c>
      <c r="P87" s="36">
        <v>5.8999999999999997E-2</v>
      </c>
      <c r="Q87" s="36">
        <v>2.5999999999999999E-2</v>
      </c>
      <c r="R87" s="36">
        <v>0.97099999999999997</v>
      </c>
      <c r="S87" s="36">
        <v>2.4E-2</v>
      </c>
      <c r="T87" s="36">
        <v>5.0000000000000001E-3</v>
      </c>
      <c r="U87" s="2">
        <v>20</v>
      </c>
      <c r="V87" s="2">
        <v>43</v>
      </c>
      <c r="W87" s="2">
        <v>27</v>
      </c>
      <c r="X87" s="2">
        <v>16</v>
      </c>
      <c r="Y87" s="76">
        <v>307090</v>
      </c>
      <c r="Z87" s="76">
        <v>205356</v>
      </c>
      <c r="AA87" s="76">
        <v>101734</v>
      </c>
      <c r="AB87" s="2">
        <v>27</v>
      </c>
      <c r="AC87" s="2">
        <v>1</v>
      </c>
      <c r="AD87" s="2">
        <v>35</v>
      </c>
      <c r="AE87" s="3">
        <v>224400</v>
      </c>
      <c r="AF87" s="3">
        <v>8311</v>
      </c>
      <c r="AG87" s="36">
        <v>0.96299999999999997</v>
      </c>
      <c r="AH87" s="36">
        <v>3.6999999999999998E-2</v>
      </c>
      <c r="AI87" s="36">
        <v>0</v>
      </c>
      <c r="AL87" s="83">
        <f t="shared" si="3"/>
        <v>1</v>
      </c>
      <c r="AM87" s="83">
        <f t="shared" si="4"/>
        <v>1</v>
      </c>
      <c r="AN87" s="83">
        <f t="shared" si="5"/>
        <v>1</v>
      </c>
    </row>
    <row r="88" spans="1:40" x14ac:dyDescent="0.45">
      <c r="A88" s="60">
        <v>44178</v>
      </c>
      <c r="B88" s="1" t="s">
        <v>165</v>
      </c>
      <c r="C88" s="1" t="s">
        <v>164</v>
      </c>
      <c r="D88" s="2">
        <v>13779</v>
      </c>
      <c r="E88" s="2">
        <v>8644</v>
      </c>
      <c r="F88" s="2">
        <v>5135</v>
      </c>
      <c r="G88" s="76">
        <v>116205088</v>
      </c>
      <c r="H88" s="76">
        <v>73671242</v>
      </c>
      <c r="I88" s="76">
        <v>42533846</v>
      </c>
      <c r="J88" s="2">
        <v>13643</v>
      </c>
      <c r="K88" s="2">
        <v>271</v>
      </c>
      <c r="L88" s="2">
        <v>65</v>
      </c>
      <c r="M88" s="3">
        <v>113541498</v>
      </c>
      <c r="N88" s="3">
        <v>8322</v>
      </c>
      <c r="O88" s="36">
        <v>0.97199999999999998</v>
      </c>
      <c r="P88" s="36">
        <v>1.4E-2</v>
      </c>
      <c r="Q88" s="36">
        <v>1.4E-2</v>
      </c>
      <c r="R88" s="36">
        <v>0.99</v>
      </c>
      <c r="S88" s="36">
        <v>0.02</v>
      </c>
      <c r="T88" s="36">
        <v>5.0000000000000001E-3</v>
      </c>
      <c r="U88" s="2">
        <v>50</v>
      </c>
      <c r="V88" s="2">
        <v>109</v>
      </c>
      <c r="W88" s="2">
        <v>86</v>
      </c>
      <c r="X88" s="2">
        <v>23</v>
      </c>
      <c r="Y88" s="76">
        <v>882143</v>
      </c>
      <c r="Z88" s="76">
        <v>715730</v>
      </c>
      <c r="AA88" s="76">
        <v>166413</v>
      </c>
      <c r="AB88" s="2">
        <v>90</v>
      </c>
      <c r="AC88" s="2">
        <v>4</v>
      </c>
      <c r="AD88" s="2">
        <v>65</v>
      </c>
      <c r="AE88" s="3">
        <v>726198</v>
      </c>
      <c r="AF88" s="3">
        <v>8069</v>
      </c>
      <c r="AG88" s="36">
        <v>0.95599999999999996</v>
      </c>
      <c r="AH88" s="36">
        <v>1.0999999999999999E-2</v>
      </c>
      <c r="AI88" s="36">
        <v>3.3000000000000002E-2</v>
      </c>
      <c r="AL88" s="83">
        <f t="shared" si="3"/>
        <v>1.0149999999999999</v>
      </c>
      <c r="AM88" s="83">
        <f t="shared" si="4"/>
        <v>1</v>
      </c>
      <c r="AN88" s="83">
        <f t="shared" si="5"/>
        <v>1</v>
      </c>
    </row>
    <row r="89" spans="1:40" x14ac:dyDescent="0.45">
      <c r="A89" s="60">
        <v>44178</v>
      </c>
      <c r="B89" s="1" t="s">
        <v>166</v>
      </c>
      <c r="C89" s="1" t="s">
        <v>167</v>
      </c>
      <c r="D89" s="2">
        <v>2852</v>
      </c>
      <c r="E89" s="2">
        <v>1939</v>
      </c>
      <c r="F89" s="2">
        <v>913</v>
      </c>
      <c r="G89" s="76">
        <v>23915704</v>
      </c>
      <c r="H89" s="76">
        <v>15936939</v>
      </c>
      <c r="I89" s="76">
        <v>7978765</v>
      </c>
      <c r="J89" s="2">
        <v>2817</v>
      </c>
      <c r="K89" s="2">
        <v>19</v>
      </c>
      <c r="L89" s="2">
        <v>16</v>
      </c>
      <c r="M89" s="3">
        <v>23578931</v>
      </c>
      <c r="N89" s="3">
        <v>8370</v>
      </c>
      <c r="O89" s="36">
        <v>0.98499999999999999</v>
      </c>
      <c r="P89" s="36">
        <v>1.0999999999999999E-2</v>
      </c>
      <c r="Q89" s="36">
        <v>5.0000000000000001E-3</v>
      </c>
      <c r="R89" s="36">
        <v>0.98799999999999999</v>
      </c>
      <c r="S89" s="36">
        <v>7.0000000000000001E-3</v>
      </c>
      <c r="T89" s="36">
        <v>6.0000000000000001E-3</v>
      </c>
      <c r="U89" s="2">
        <v>7</v>
      </c>
      <c r="V89" s="2">
        <v>19</v>
      </c>
      <c r="W89" s="2">
        <v>12</v>
      </c>
      <c r="X89" s="2">
        <v>7</v>
      </c>
      <c r="Y89" s="76">
        <v>158730</v>
      </c>
      <c r="Z89" s="76">
        <v>107230</v>
      </c>
      <c r="AA89" s="76">
        <v>51500</v>
      </c>
      <c r="AB89" s="2">
        <v>10</v>
      </c>
      <c r="AC89" s="2">
        <v>0</v>
      </c>
      <c r="AD89" s="2">
        <v>16</v>
      </c>
      <c r="AE89" s="3">
        <v>81940</v>
      </c>
      <c r="AF89" s="3">
        <v>8194</v>
      </c>
      <c r="AG89" s="36">
        <v>1</v>
      </c>
      <c r="AH89" s="36">
        <v>0</v>
      </c>
      <c r="AI89" s="36">
        <v>0</v>
      </c>
      <c r="AL89" s="83">
        <f t="shared" si="3"/>
        <v>1.0009999999999999</v>
      </c>
      <c r="AM89" s="83">
        <f t="shared" si="4"/>
        <v>1.0009999999999999</v>
      </c>
      <c r="AN89" s="83">
        <f t="shared" si="5"/>
        <v>1</v>
      </c>
    </row>
    <row r="90" spans="1:40" x14ac:dyDescent="0.45">
      <c r="A90" s="60">
        <v>44178</v>
      </c>
      <c r="B90" s="1" t="s">
        <v>168</v>
      </c>
      <c r="C90" s="1" t="s">
        <v>169</v>
      </c>
      <c r="D90" s="2">
        <v>8397</v>
      </c>
      <c r="E90" s="2">
        <v>5439</v>
      </c>
      <c r="F90" s="2">
        <v>2958</v>
      </c>
      <c r="G90" s="76">
        <v>79408361.679999992</v>
      </c>
      <c r="H90" s="76">
        <v>51430125.719999991</v>
      </c>
      <c r="I90" s="76">
        <v>27978235.960000001</v>
      </c>
      <c r="J90" s="2">
        <v>8377</v>
      </c>
      <c r="K90" s="2">
        <v>16</v>
      </c>
      <c r="L90" s="2">
        <v>4</v>
      </c>
      <c r="M90" s="3">
        <v>79106187</v>
      </c>
      <c r="N90" s="3">
        <v>9443</v>
      </c>
      <c r="O90" s="36">
        <v>0.97499999999999998</v>
      </c>
      <c r="P90" s="36">
        <v>1.4999999999999999E-2</v>
      </c>
      <c r="Q90" s="36">
        <v>0.01</v>
      </c>
      <c r="R90" s="36">
        <v>0.998</v>
      </c>
      <c r="S90" s="36">
        <v>2E-3</v>
      </c>
      <c r="T90" s="36">
        <v>0</v>
      </c>
      <c r="U90" s="2">
        <v>5</v>
      </c>
      <c r="V90" s="2">
        <v>63</v>
      </c>
      <c r="W90" s="2">
        <v>54</v>
      </c>
      <c r="X90" s="2">
        <v>9</v>
      </c>
      <c r="Y90" s="76">
        <v>559968.81000000006</v>
      </c>
      <c r="Z90" s="76">
        <v>493648.81000000006</v>
      </c>
      <c r="AA90" s="76">
        <v>66320</v>
      </c>
      <c r="AB90" s="2">
        <v>63</v>
      </c>
      <c r="AC90" s="2">
        <v>1</v>
      </c>
      <c r="AD90" s="2">
        <v>4</v>
      </c>
      <c r="AE90" s="3">
        <v>564482</v>
      </c>
      <c r="AF90" s="3">
        <v>8960</v>
      </c>
      <c r="AG90" s="36">
        <v>1</v>
      </c>
      <c r="AH90" s="36">
        <v>0</v>
      </c>
      <c r="AI90" s="36">
        <v>0</v>
      </c>
      <c r="AL90" s="83">
        <f t="shared" si="3"/>
        <v>1</v>
      </c>
      <c r="AM90" s="83">
        <f t="shared" si="4"/>
        <v>1</v>
      </c>
      <c r="AN90" s="83">
        <f t="shared" si="5"/>
        <v>1</v>
      </c>
    </row>
    <row r="91" spans="1:40" x14ac:dyDescent="0.45">
      <c r="A91" s="60">
        <v>44178</v>
      </c>
      <c r="B91" s="1" t="s">
        <v>170</v>
      </c>
      <c r="C91" s="1" t="s">
        <v>171</v>
      </c>
      <c r="D91" s="2">
        <v>11307</v>
      </c>
      <c r="E91" s="2">
        <v>7843</v>
      </c>
      <c r="F91" s="2">
        <v>3464</v>
      </c>
      <c r="G91" s="76">
        <v>92237662.449999988</v>
      </c>
      <c r="H91" s="76">
        <v>62337575.039999992</v>
      </c>
      <c r="I91" s="76">
        <v>29900087.409999993</v>
      </c>
      <c r="J91" s="2">
        <v>11104</v>
      </c>
      <c r="K91" s="2">
        <v>162</v>
      </c>
      <c r="L91" s="2">
        <v>41</v>
      </c>
      <c r="M91" s="3">
        <v>89519042</v>
      </c>
      <c r="N91" s="3">
        <v>8062</v>
      </c>
      <c r="O91" s="36">
        <v>0.94699999999999995</v>
      </c>
      <c r="P91" s="36">
        <v>2.9000000000000001E-2</v>
      </c>
      <c r="Q91" s="36">
        <v>2.4E-2</v>
      </c>
      <c r="R91" s="36">
        <v>0.98299999999999998</v>
      </c>
      <c r="S91" s="36">
        <v>1.4E-2</v>
      </c>
      <c r="T91" s="36">
        <v>4.0000000000000001E-3</v>
      </c>
      <c r="U91" s="2">
        <v>32</v>
      </c>
      <c r="V91" s="2">
        <v>79</v>
      </c>
      <c r="W91" s="2">
        <v>59</v>
      </c>
      <c r="X91" s="2">
        <v>20</v>
      </c>
      <c r="Y91" s="76">
        <v>599236.5</v>
      </c>
      <c r="Z91" s="76">
        <v>451106.02</v>
      </c>
      <c r="AA91" s="76">
        <v>148130.48000000001</v>
      </c>
      <c r="AB91" s="2">
        <v>70</v>
      </c>
      <c r="AC91" s="2">
        <v>0</v>
      </c>
      <c r="AD91" s="2">
        <v>41</v>
      </c>
      <c r="AE91" s="3">
        <v>510418</v>
      </c>
      <c r="AF91" s="3">
        <v>7292</v>
      </c>
      <c r="AG91" s="36">
        <v>0.92900000000000005</v>
      </c>
      <c r="AH91" s="36">
        <v>5.7000000000000002E-2</v>
      </c>
      <c r="AI91" s="36">
        <v>1.4E-2</v>
      </c>
      <c r="AL91" s="83">
        <f t="shared" si="3"/>
        <v>1.0009999999999999</v>
      </c>
      <c r="AM91" s="83">
        <f t="shared" si="4"/>
        <v>1</v>
      </c>
      <c r="AN91" s="83">
        <f t="shared" si="5"/>
        <v>1</v>
      </c>
    </row>
    <row r="92" spans="1:40" x14ac:dyDescent="0.45">
      <c r="A92" s="60">
        <v>44178</v>
      </c>
      <c r="B92" s="1" t="s">
        <v>268</v>
      </c>
      <c r="C92" s="1" t="s">
        <v>279</v>
      </c>
      <c r="D92" s="2">
        <v>158</v>
      </c>
      <c r="E92" s="2">
        <v>158</v>
      </c>
      <c r="F92" s="2">
        <v>0</v>
      </c>
      <c r="G92" s="76">
        <v>762557</v>
      </c>
      <c r="H92" s="76">
        <v>762557</v>
      </c>
      <c r="I92" s="76">
        <v>0</v>
      </c>
      <c r="J92" s="2">
        <v>0</v>
      </c>
      <c r="K92" s="2">
        <v>158</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44178</v>
      </c>
      <c r="B93" s="1" t="s">
        <v>173</v>
      </c>
      <c r="C93" s="1" t="s">
        <v>174</v>
      </c>
      <c r="D93" s="2">
        <v>2466</v>
      </c>
      <c r="E93" s="2">
        <v>1629</v>
      </c>
      <c r="F93" s="2">
        <v>837</v>
      </c>
      <c r="G93" s="76">
        <v>22809779</v>
      </c>
      <c r="H93" s="76">
        <v>15062458</v>
      </c>
      <c r="I93" s="76">
        <v>7747321</v>
      </c>
      <c r="J93" s="2">
        <v>2411</v>
      </c>
      <c r="K93" s="2">
        <v>41</v>
      </c>
      <c r="L93" s="2">
        <v>14</v>
      </c>
      <c r="M93" s="3">
        <v>22125022</v>
      </c>
      <c r="N93" s="3">
        <v>9177</v>
      </c>
      <c r="O93" s="36">
        <v>0.55800000000000005</v>
      </c>
      <c r="P93" s="36">
        <v>0.314</v>
      </c>
      <c r="Q93" s="36">
        <v>0.128</v>
      </c>
      <c r="R93" s="36">
        <v>0.97799999999999998</v>
      </c>
      <c r="S93" s="36">
        <v>1.6E-2</v>
      </c>
      <c r="T93" s="36">
        <v>6.0000000000000001E-3</v>
      </c>
      <c r="U93" s="2">
        <v>12</v>
      </c>
      <c r="V93" s="2">
        <v>13</v>
      </c>
      <c r="W93" s="2">
        <v>7</v>
      </c>
      <c r="X93" s="2">
        <v>6</v>
      </c>
      <c r="Y93" s="76">
        <v>130000</v>
      </c>
      <c r="Z93" s="76">
        <v>70000</v>
      </c>
      <c r="AA93" s="76">
        <v>60000</v>
      </c>
      <c r="AB93" s="2">
        <v>11</v>
      </c>
      <c r="AC93" s="2">
        <v>0</v>
      </c>
      <c r="AD93" s="2">
        <v>14</v>
      </c>
      <c r="AE93" s="3">
        <v>100551</v>
      </c>
      <c r="AF93" s="3">
        <v>9141</v>
      </c>
      <c r="AG93" s="36">
        <v>0.72699999999999998</v>
      </c>
      <c r="AH93" s="36">
        <v>0.182</v>
      </c>
      <c r="AI93" s="36">
        <v>9.0999999999999998E-2</v>
      </c>
      <c r="AL93" s="83">
        <f t="shared" si="3"/>
        <v>1</v>
      </c>
      <c r="AM93" s="83">
        <f t="shared" si="4"/>
        <v>1</v>
      </c>
      <c r="AN93" s="83">
        <f t="shared" si="5"/>
        <v>1</v>
      </c>
    </row>
    <row r="94" spans="1:40" x14ac:dyDescent="0.45">
      <c r="A94" s="60">
        <v>44178</v>
      </c>
      <c r="B94" s="1" t="s">
        <v>177</v>
      </c>
      <c r="C94" s="1" t="s">
        <v>102</v>
      </c>
      <c r="D94" s="2">
        <v>93</v>
      </c>
      <c r="E94" s="2">
        <v>72</v>
      </c>
      <c r="F94" s="2">
        <v>21</v>
      </c>
      <c r="G94" s="76">
        <v>868871</v>
      </c>
      <c r="H94" s="76">
        <v>673870</v>
      </c>
      <c r="I94" s="76">
        <v>195001</v>
      </c>
      <c r="J94" s="2">
        <v>91</v>
      </c>
      <c r="K94" s="2">
        <v>1</v>
      </c>
      <c r="L94" s="2">
        <v>1</v>
      </c>
      <c r="M94" s="3">
        <v>853871</v>
      </c>
      <c r="N94" s="3">
        <v>9383</v>
      </c>
      <c r="O94" s="36">
        <v>0.97799999999999998</v>
      </c>
      <c r="P94" s="36">
        <v>0</v>
      </c>
      <c r="Q94" s="36">
        <v>2.1999999999999999E-2</v>
      </c>
      <c r="R94" s="36">
        <v>0.97799999999999998</v>
      </c>
      <c r="S94" s="36">
        <v>1.0999999999999999E-2</v>
      </c>
      <c r="T94" s="36">
        <v>1.0999999999999999E-2</v>
      </c>
      <c r="U94" s="2">
        <v>0</v>
      </c>
      <c r="V94" s="2">
        <v>1</v>
      </c>
      <c r="W94" s="2">
        <v>1</v>
      </c>
      <c r="X94" s="2">
        <v>0</v>
      </c>
      <c r="Y94" s="76">
        <v>5000</v>
      </c>
      <c r="Z94" s="76">
        <v>5000</v>
      </c>
      <c r="AA94" s="76">
        <v>0</v>
      </c>
      <c r="AB94" s="2">
        <v>0</v>
      </c>
      <c r="AC94" s="2">
        <v>0</v>
      </c>
      <c r="AD94" s="2">
        <v>1</v>
      </c>
      <c r="AE94" s="3">
        <v>0</v>
      </c>
      <c r="AF94" s="3">
        <v>0</v>
      </c>
      <c r="AG94" s="36">
        <v>0</v>
      </c>
      <c r="AH94" s="36">
        <v>0</v>
      </c>
      <c r="AI94" s="36">
        <v>0</v>
      </c>
      <c r="AL94" s="83">
        <f t="shared" si="3"/>
        <v>1</v>
      </c>
      <c r="AM94" s="83">
        <f t="shared" si="4"/>
        <v>1</v>
      </c>
      <c r="AN94" s="83">
        <f t="shared" si="5"/>
        <v>0</v>
      </c>
    </row>
    <row r="95" spans="1:40" x14ac:dyDescent="0.45">
      <c r="A95" s="60">
        <v>44178</v>
      </c>
      <c r="B95" s="1" t="s">
        <v>179</v>
      </c>
      <c r="C95" s="1" t="s">
        <v>25</v>
      </c>
      <c r="D95" s="2">
        <v>882</v>
      </c>
      <c r="E95" s="2">
        <v>583</v>
      </c>
      <c r="F95" s="2">
        <v>299</v>
      </c>
      <c r="G95" s="76">
        <v>8345998</v>
      </c>
      <c r="H95" s="76">
        <v>5515840</v>
      </c>
      <c r="I95" s="76">
        <v>2830158</v>
      </c>
      <c r="J95" s="2">
        <v>870</v>
      </c>
      <c r="K95" s="2">
        <v>10</v>
      </c>
      <c r="L95" s="2">
        <v>2</v>
      </c>
      <c r="M95" s="3">
        <v>8267016</v>
      </c>
      <c r="N95" s="3">
        <v>9502</v>
      </c>
      <c r="O95" s="36">
        <v>0.96099999999999997</v>
      </c>
      <c r="P95" s="36">
        <v>2.9000000000000001E-2</v>
      </c>
      <c r="Q95" s="36">
        <v>0.01</v>
      </c>
      <c r="R95" s="36">
        <v>0.99099999999999999</v>
      </c>
      <c r="S95" s="36">
        <v>7.0000000000000001E-3</v>
      </c>
      <c r="T95" s="36">
        <v>2E-3</v>
      </c>
      <c r="U95" s="2">
        <v>1</v>
      </c>
      <c r="V95" s="2">
        <v>7</v>
      </c>
      <c r="W95" s="2">
        <v>4</v>
      </c>
      <c r="X95" s="2">
        <v>3</v>
      </c>
      <c r="Y95" s="76">
        <v>67000</v>
      </c>
      <c r="Z95" s="76">
        <v>37500</v>
      </c>
      <c r="AA95" s="76">
        <v>29500</v>
      </c>
      <c r="AB95" s="2">
        <v>6</v>
      </c>
      <c r="AC95" s="2">
        <v>0</v>
      </c>
      <c r="AD95" s="2">
        <v>2</v>
      </c>
      <c r="AE95" s="3">
        <v>57000</v>
      </c>
      <c r="AF95" s="3">
        <v>9500</v>
      </c>
      <c r="AG95" s="36">
        <v>1</v>
      </c>
      <c r="AH95" s="36">
        <v>0</v>
      </c>
      <c r="AI95" s="36">
        <v>0</v>
      </c>
      <c r="AL95" s="83">
        <f t="shared" si="3"/>
        <v>1</v>
      </c>
      <c r="AM95" s="83">
        <f t="shared" si="4"/>
        <v>1</v>
      </c>
      <c r="AN95" s="83">
        <f t="shared" si="5"/>
        <v>1</v>
      </c>
    </row>
    <row r="96" spans="1:40" x14ac:dyDescent="0.45">
      <c r="A96" s="60">
        <v>44178</v>
      </c>
      <c r="B96" s="1" t="s">
        <v>180</v>
      </c>
      <c r="C96" s="1" t="s">
        <v>25</v>
      </c>
      <c r="D96" s="2">
        <v>1973</v>
      </c>
      <c r="E96" s="2">
        <v>1512</v>
      </c>
      <c r="F96" s="2">
        <v>461</v>
      </c>
      <c r="G96" s="76">
        <v>13425024</v>
      </c>
      <c r="H96" s="76">
        <v>9806908</v>
      </c>
      <c r="I96" s="76">
        <v>3618116</v>
      </c>
      <c r="J96" s="2">
        <v>1909</v>
      </c>
      <c r="K96" s="2">
        <v>60</v>
      </c>
      <c r="L96" s="2">
        <v>4</v>
      </c>
      <c r="M96" s="3">
        <v>13020176</v>
      </c>
      <c r="N96" s="3">
        <v>6820</v>
      </c>
      <c r="O96" s="36">
        <v>0.94</v>
      </c>
      <c r="P96" s="36">
        <v>0.04</v>
      </c>
      <c r="Q96" s="36">
        <v>0.02</v>
      </c>
      <c r="R96" s="36">
        <v>0.98799999999999999</v>
      </c>
      <c r="S96" s="36">
        <v>0.01</v>
      </c>
      <c r="T96" s="36">
        <v>2E-3</v>
      </c>
      <c r="U96" s="2">
        <v>1</v>
      </c>
      <c r="V96" s="2">
        <v>4</v>
      </c>
      <c r="W96" s="2">
        <v>3</v>
      </c>
      <c r="X96" s="2">
        <v>1</v>
      </c>
      <c r="Y96" s="76">
        <v>40000</v>
      </c>
      <c r="Z96" s="76">
        <v>30000</v>
      </c>
      <c r="AA96" s="76">
        <v>10000</v>
      </c>
      <c r="AB96" s="2">
        <v>1</v>
      </c>
      <c r="AC96" s="2">
        <v>0</v>
      </c>
      <c r="AD96" s="2">
        <v>4</v>
      </c>
      <c r="AE96" s="3">
        <v>10000</v>
      </c>
      <c r="AF96" s="3">
        <v>10000</v>
      </c>
      <c r="AG96" s="36">
        <v>1</v>
      </c>
      <c r="AH96" s="36">
        <v>0</v>
      </c>
      <c r="AI96" s="36">
        <v>0</v>
      </c>
      <c r="AL96" s="83">
        <f t="shared" si="3"/>
        <v>1</v>
      </c>
      <c r="AM96" s="83">
        <f t="shared" si="4"/>
        <v>1</v>
      </c>
      <c r="AN96" s="83">
        <f t="shared" si="5"/>
        <v>1</v>
      </c>
    </row>
    <row r="97" spans="1:40" x14ac:dyDescent="0.45">
      <c r="A97" s="60">
        <v>44178</v>
      </c>
      <c r="B97" s="1" t="s">
        <v>181</v>
      </c>
      <c r="C97" s="1" t="s">
        <v>126</v>
      </c>
      <c r="D97" s="2">
        <v>75</v>
      </c>
      <c r="E97" s="2">
        <v>49</v>
      </c>
      <c r="F97" s="2">
        <v>26</v>
      </c>
      <c r="G97" s="76">
        <v>705744</v>
      </c>
      <c r="H97" s="76">
        <v>458828</v>
      </c>
      <c r="I97" s="76">
        <v>246916</v>
      </c>
      <c r="J97" s="2">
        <v>75</v>
      </c>
      <c r="K97" s="2">
        <v>0</v>
      </c>
      <c r="L97" s="2">
        <v>0</v>
      </c>
      <c r="M97" s="3">
        <v>705744</v>
      </c>
      <c r="N97" s="3">
        <v>9410</v>
      </c>
      <c r="O97" s="36">
        <v>0.627</v>
      </c>
      <c r="P97" s="36">
        <v>0.32</v>
      </c>
      <c r="Q97" s="36">
        <v>5.2999999999999999E-2</v>
      </c>
      <c r="R97" s="36">
        <v>1</v>
      </c>
      <c r="S97" s="36">
        <v>0</v>
      </c>
      <c r="T97" s="36">
        <v>0</v>
      </c>
      <c r="U97" s="2">
        <v>0</v>
      </c>
      <c r="V97" s="2">
        <v>0</v>
      </c>
      <c r="W97" s="2">
        <v>0</v>
      </c>
      <c r="X97" s="2">
        <v>0</v>
      </c>
      <c r="Y97" s="76">
        <v>0</v>
      </c>
      <c r="Z97" s="76">
        <v>0</v>
      </c>
      <c r="AA97" s="76">
        <v>0</v>
      </c>
      <c r="AB97" s="2">
        <v>0</v>
      </c>
      <c r="AC97" s="2">
        <v>0</v>
      </c>
      <c r="AD97" s="2">
        <v>0</v>
      </c>
      <c r="AE97" s="3">
        <v>0</v>
      </c>
      <c r="AF97" s="3">
        <v>0</v>
      </c>
      <c r="AG97" s="36">
        <v>0</v>
      </c>
      <c r="AH97" s="36">
        <v>0</v>
      </c>
      <c r="AI97" s="36">
        <v>0</v>
      </c>
      <c r="AL97" s="83">
        <f t="shared" si="3"/>
        <v>1</v>
      </c>
      <c r="AM97" s="83">
        <f t="shared" si="4"/>
        <v>1</v>
      </c>
      <c r="AN97" s="83">
        <f t="shared" si="5"/>
        <v>0</v>
      </c>
    </row>
    <row r="98" spans="1:40" x14ac:dyDescent="0.45">
      <c r="A98" s="60">
        <v>44178</v>
      </c>
      <c r="B98" s="1" t="s">
        <v>182</v>
      </c>
      <c r="C98" s="1"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44178</v>
      </c>
      <c r="B99" s="1" t="s">
        <v>185</v>
      </c>
      <c r="C99" s="1" t="s">
        <v>61</v>
      </c>
      <c r="D99" s="2">
        <v>125</v>
      </c>
      <c r="E99" s="2">
        <v>87</v>
      </c>
      <c r="F99" s="2">
        <v>38</v>
      </c>
      <c r="G99" s="76">
        <v>1118044</v>
      </c>
      <c r="H99" s="76">
        <v>771957</v>
      </c>
      <c r="I99" s="76">
        <v>346087</v>
      </c>
      <c r="J99" s="2">
        <v>125</v>
      </c>
      <c r="K99" s="2">
        <v>0</v>
      </c>
      <c r="L99" s="2">
        <v>0</v>
      </c>
      <c r="M99" s="3">
        <v>1118044</v>
      </c>
      <c r="N99" s="3">
        <v>8944</v>
      </c>
      <c r="O99" s="36">
        <v>0.96799999999999997</v>
      </c>
      <c r="P99" s="36">
        <v>2.4E-2</v>
      </c>
      <c r="Q99" s="36">
        <v>8.0000000000000002E-3</v>
      </c>
      <c r="R99" s="36">
        <v>1</v>
      </c>
      <c r="S99" s="36">
        <v>0</v>
      </c>
      <c r="T99" s="36">
        <v>0</v>
      </c>
      <c r="U99" s="2">
        <v>0</v>
      </c>
      <c r="V99" s="2">
        <v>0</v>
      </c>
      <c r="W99" s="2">
        <v>0</v>
      </c>
      <c r="X99" s="2">
        <v>0</v>
      </c>
      <c r="Y99" s="76">
        <v>0</v>
      </c>
      <c r="Z99" s="76">
        <v>0</v>
      </c>
      <c r="AA99" s="76">
        <v>0</v>
      </c>
      <c r="AB99" s="2">
        <v>0</v>
      </c>
      <c r="AC99" s="2">
        <v>0</v>
      </c>
      <c r="AD99" s="2">
        <v>0</v>
      </c>
      <c r="AE99" s="3">
        <v>0</v>
      </c>
      <c r="AF99" s="3">
        <v>0</v>
      </c>
      <c r="AG99" s="36">
        <v>0</v>
      </c>
      <c r="AH99" s="36">
        <v>0</v>
      </c>
      <c r="AI99" s="36">
        <v>0</v>
      </c>
      <c r="AL99" s="83">
        <f t="shared" si="3"/>
        <v>1</v>
      </c>
      <c r="AM99" s="83">
        <f t="shared" si="4"/>
        <v>1</v>
      </c>
      <c r="AN99" s="83">
        <f t="shared" si="5"/>
        <v>0</v>
      </c>
    </row>
    <row r="100" spans="1:40" x14ac:dyDescent="0.45">
      <c r="A100" s="60">
        <v>44178</v>
      </c>
      <c r="B100" s="1" t="s">
        <v>186</v>
      </c>
      <c r="C100" s="1" t="s">
        <v>61</v>
      </c>
      <c r="D100" s="2">
        <v>1119</v>
      </c>
      <c r="E100" s="2">
        <v>743</v>
      </c>
      <c r="F100" s="2">
        <v>376</v>
      </c>
      <c r="G100" s="76">
        <v>10610774</v>
      </c>
      <c r="H100" s="76">
        <v>6996603</v>
      </c>
      <c r="I100" s="76">
        <v>3614171</v>
      </c>
      <c r="J100" s="2">
        <v>1091</v>
      </c>
      <c r="K100" s="2">
        <v>28</v>
      </c>
      <c r="L100" s="2">
        <v>0</v>
      </c>
      <c r="M100" s="3">
        <v>10387518</v>
      </c>
      <c r="N100" s="3">
        <v>9521</v>
      </c>
      <c r="O100" s="36">
        <v>0.94799999999999995</v>
      </c>
      <c r="P100" s="36">
        <v>0.03</v>
      </c>
      <c r="Q100" s="36">
        <v>2.1999999999999999E-2</v>
      </c>
      <c r="R100" s="36">
        <v>0.97599999999999998</v>
      </c>
      <c r="S100" s="36">
        <v>2.4E-2</v>
      </c>
      <c r="T100" s="36">
        <v>0</v>
      </c>
      <c r="U100" s="2">
        <v>0</v>
      </c>
      <c r="V100" s="2">
        <v>5</v>
      </c>
      <c r="W100" s="2">
        <v>3</v>
      </c>
      <c r="X100" s="2">
        <v>2</v>
      </c>
      <c r="Y100" s="76">
        <v>47500</v>
      </c>
      <c r="Z100" s="76">
        <v>27500</v>
      </c>
      <c r="AA100" s="76">
        <v>20000</v>
      </c>
      <c r="AB100" s="2">
        <v>5</v>
      </c>
      <c r="AC100" s="2">
        <v>0</v>
      </c>
      <c r="AD100" s="2">
        <v>0</v>
      </c>
      <c r="AE100" s="3">
        <v>47500</v>
      </c>
      <c r="AF100" s="3">
        <v>9500</v>
      </c>
      <c r="AG100" s="36">
        <v>1</v>
      </c>
      <c r="AH100" s="36">
        <v>0</v>
      </c>
      <c r="AI100" s="36">
        <v>0</v>
      </c>
      <c r="AL100" s="83">
        <f t="shared" si="3"/>
        <v>1</v>
      </c>
      <c r="AM100" s="83">
        <f t="shared" si="4"/>
        <v>1</v>
      </c>
      <c r="AN100" s="83">
        <f t="shared" si="5"/>
        <v>1</v>
      </c>
    </row>
    <row r="101" spans="1:40" x14ac:dyDescent="0.45">
      <c r="A101" s="60">
        <v>44178</v>
      </c>
      <c r="B101" s="1" t="s">
        <v>187</v>
      </c>
      <c r="C101" s="1" t="s">
        <v>76</v>
      </c>
      <c r="D101" s="2">
        <v>115</v>
      </c>
      <c r="E101" s="2">
        <v>75</v>
      </c>
      <c r="F101" s="2">
        <v>40</v>
      </c>
      <c r="G101" s="76">
        <v>1097031</v>
      </c>
      <c r="H101" s="76">
        <v>702031</v>
      </c>
      <c r="I101" s="76">
        <v>395000</v>
      </c>
      <c r="J101" s="2">
        <v>102</v>
      </c>
      <c r="K101" s="2">
        <v>12</v>
      </c>
      <c r="L101" s="2">
        <v>1</v>
      </c>
      <c r="M101" s="3">
        <v>969030</v>
      </c>
      <c r="N101" s="3">
        <v>9500</v>
      </c>
      <c r="O101" s="36">
        <v>0.90200000000000002</v>
      </c>
      <c r="P101" s="36">
        <v>6.9000000000000006E-2</v>
      </c>
      <c r="Q101" s="36">
        <v>2.9000000000000001E-2</v>
      </c>
      <c r="R101" s="36">
        <v>0.88700000000000001</v>
      </c>
      <c r="S101" s="36">
        <v>0.104</v>
      </c>
      <c r="T101" s="36">
        <v>8.9999999999999993E-3</v>
      </c>
      <c r="U101" s="2">
        <v>0</v>
      </c>
      <c r="V101" s="2">
        <v>1</v>
      </c>
      <c r="W101" s="2">
        <v>1</v>
      </c>
      <c r="X101" s="2">
        <v>0</v>
      </c>
      <c r="Y101" s="76">
        <v>5000</v>
      </c>
      <c r="Z101" s="76">
        <v>5000</v>
      </c>
      <c r="AA101" s="76">
        <v>0</v>
      </c>
      <c r="AB101" s="2">
        <v>0</v>
      </c>
      <c r="AC101" s="2">
        <v>0</v>
      </c>
      <c r="AD101" s="2">
        <v>1</v>
      </c>
      <c r="AE101" s="3">
        <v>0</v>
      </c>
      <c r="AF101" s="3">
        <v>0</v>
      </c>
      <c r="AG101" s="36">
        <v>0</v>
      </c>
      <c r="AH101" s="36">
        <v>0</v>
      </c>
      <c r="AI101" s="36">
        <v>0</v>
      </c>
      <c r="AL101" s="83">
        <f t="shared" si="3"/>
        <v>1</v>
      </c>
      <c r="AM101" s="83">
        <f t="shared" si="4"/>
        <v>1</v>
      </c>
      <c r="AN101" s="83">
        <f t="shared" si="5"/>
        <v>0</v>
      </c>
    </row>
    <row r="102" spans="1:40" x14ac:dyDescent="0.45">
      <c r="A102" s="60">
        <v>44178</v>
      </c>
      <c r="B102" s="1" t="s">
        <v>188</v>
      </c>
      <c r="C102" s="1" t="s">
        <v>189</v>
      </c>
      <c r="D102" s="2">
        <v>29136</v>
      </c>
      <c r="E102" s="2">
        <v>21441</v>
      </c>
      <c r="F102" s="2">
        <v>7695</v>
      </c>
      <c r="G102" s="76">
        <v>200153870</v>
      </c>
      <c r="H102" s="76">
        <v>139520645</v>
      </c>
      <c r="I102" s="76">
        <v>60633225</v>
      </c>
      <c r="J102" s="2">
        <v>28648</v>
      </c>
      <c r="K102" s="2">
        <v>347</v>
      </c>
      <c r="L102" s="2">
        <v>141</v>
      </c>
      <c r="M102" s="3">
        <v>194990217</v>
      </c>
      <c r="N102" s="3">
        <v>6806</v>
      </c>
      <c r="O102" s="36">
        <v>0.97899999999999998</v>
      </c>
      <c r="P102" s="36">
        <v>1.0999999999999999E-2</v>
      </c>
      <c r="Q102" s="36">
        <v>0.01</v>
      </c>
      <c r="R102" s="36">
        <v>0.98299999999999998</v>
      </c>
      <c r="S102" s="36">
        <v>1.2E-2</v>
      </c>
      <c r="T102" s="36">
        <v>5.0000000000000001E-3</v>
      </c>
      <c r="U102" s="2">
        <v>126</v>
      </c>
      <c r="V102" s="2">
        <v>127</v>
      </c>
      <c r="W102" s="2">
        <v>89</v>
      </c>
      <c r="X102" s="2">
        <v>38</v>
      </c>
      <c r="Y102" s="76">
        <v>888716</v>
      </c>
      <c r="Z102" s="76">
        <v>618614</v>
      </c>
      <c r="AA102" s="76">
        <v>270102</v>
      </c>
      <c r="AB102" s="2">
        <v>108</v>
      </c>
      <c r="AC102" s="2">
        <v>4</v>
      </c>
      <c r="AD102" s="2">
        <v>141</v>
      </c>
      <c r="AE102" s="3">
        <v>754830</v>
      </c>
      <c r="AF102" s="3">
        <v>6989</v>
      </c>
      <c r="AG102" s="36">
        <v>0.99099999999999999</v>
      </c>
      <c r="AH102" s="36">
        <v>0</v>
      </c>
      <c r="AI102" s="36">
        <v>8.9999999999999993E-3</v>
      </c>
      <c r="AL102" s="83">
        <f t="shared" si="3"/>
        <v>1</v>
      </c>
      <c r="AM102" s="83">
        <f t="shared" si="4"/>
        <v>1</v>
      </c>
      <c r="AN102" s="83">
        <f t="shared" si="5"/>
        <v>1</v>
      </c>
    </row>
    <row r="103" spans="1:40" x14ac:dyDescent="0.45">
      <c r="A103" s="60">
        <v>44178</v>
      </c>
      <c r="B103" s="1" t="s">
        <v>190</v>
      </c>
      <c r="C103" s="1" t="s">
        <v>23</v>
      </c>
      <c r="D103" s="2">
        <v>13719</v>
      </c>
      <c r="E103" s="2">
        <v>9202</v>
      </c>
      <c r="F103" s="2">
        <v>4517</v>
      </c>
      <c r="G103" s="76">
        <v>120376033</v>
      </c>
      <c r="H103" s="76">
        <v>79442402</v>
      </c>
      <c r="I103" s="76">
        <v>40933631</v>
      </c>
      <c r="J103" s="2">
        <v>13523</v>
      </c>
      <c r="K103" s="2">
        <v>127</v>
      </c>
      <c r="L103" s="2">
        <v>69</v>
      </c>
      <c r="M103" s="3">
        <v>117655003</v>
      </c>
      <c r="N103" s="3">
        <v>8700</v>
      </c>
      <c r="O103" s="36">
        <v>0.99</v>
      </c>
      <c r="P103" s="36">
        <v>6.0000000000000001E-3</v>
      </c>
      <c r="Q103" s="36">
        <v>3.0000000000000001E-3</v>
      </c>
      <c r="R103" s="36">
        <v>0.98699999999999999</v>
      </c>
      <c r="S103" s="36">
        <v>8.0000000000000002E-3</v>
      </c>
      <c r="T103" s="36">
        <v>5.0000000000000001E-3</v>
      </c>
      <c r="U103" s="2">
        <v>63</v>
      </c>
      <c r="V103" s="2">
        <v>76</v>
      </c>
      <c r="W103" s="2">
        <v>61</v>
      </c>
      <c r="X103" s="2">
        <v>15</v>
      </c>
      <c r="Y103" s="76">
        <v>652284</v>
      </c>
      <c r="Z103" s="76">
        <v>508284</v>
      </c>
      <c r="AA103" s="76">
        <v>144000</v>
      </c>
      <c r="AB103" s="2">
        <v>70</v>
      </c>
      <c r="AC103" s="2">
        <v>0</v>
      </c>
      <c r="AD103" s="2">
        <v>69</v>
      </c>
      <c r="AE103" s="3">
        <v>559983</v>
      </c>
      <c r="AF103" s="3">
        <v>8000</v>
      </c>
      <c r="AG103" s="36">
        <v>0.95699999999999996</v>
      </c>
      <c r="AH103" s="36">
        <v>4.2999999999999997E-2</v>
      </c>
      <c r="AI103" s="36">
        <v>0</v>
      </c>
      <c r="AL103" s="83">
        <f t="shared" si="3"/>
        <v>1</v>
      </c>
      <c r="AM103" s="83">
        <f t="shared" si="4"/>
        <v>0.999</v>
      </c>
      <c r="AN103" s="83">
        <f t="shared" si="5"/>
        <v>1</v>
      </c>
    </row>
    <row r="104" spans="1:40" x14ac:dyDescent="0.45">
      <c r="A104" s="60">
        <v>44178</v>
      </c>
      <c r="B104" s="1" t="s">
        <v>191</v>
      </c>
      <c r="C104" s="1" t="s">
        <v>23</v>
      </c>
      <c r="D104" s="2">
        <v>9898</v>
      </c>
      <c r="E104" s="2">
        <v>6660</v>
      </c>
      <c r="F104" s="2">
        <v>3238</v>
      </c>
      <c r="G104" s="76">
        <v>89993623</v>
      </c>
      <c r="H104" s="76">
        <v>59469385</v>
      </c>
      <c r="I104" s="76">
        <v>30524238</v>
      </c>
      <c r="J104" s="2">
        <v>9753</v>
      </c>
      <c r="K104" s="2">
        <v>96</v>
      </c>
      <c r="L104" s="2">
        <v>49</v>
      </c>
      <c r="M104" s="3">
        <v>87752522</v>
      </c>
      <c r="N104" s="3">
        <v>8997</v>
      </c>
      <c r="O104" s="36">
        <v>0.93</v>
      </c>
      <c r="P104" s="36">
        <v>5.3999999999999999E-2</v>
      </c>
      <c r="Q104" s="36">
        <v>1.6E-2</v>
      </c>
      <c r="R104" s="36">
        <v>0.99399999999999999</v>
      </c>
      <c r="S104" s="36">
        <v>1E-3</v>
      </c>
      <c r="T104" s="36">
        <v>5.0000000000000001E-3</v>
      </c>
      <c r="U104" s="2">
        <v>45</v>
      </c>
      <c r="V104" s="2">
        <v>42</v>
      </c>
      <c r="W104" s="2">
        <v>30</v>
      </c>
      <c r="X104" s="2">
        <v>12</v>
      </c>
      <c r="Y104" s="76">
        <v>363314</v>
      </c>
      <c r="Z104" s="76">
        <v>244066</v>
      </c>
      <c r="AA104" s="76">
        <v>119248</v>
      </c>
      <c r="AB104" s="2">
        <v>38</v>
      </c>
      <c r="AC104" s="2">
        <v>0</v>
      </c>
      <c r="AD104" s="2">
        <v>49</v>
      </c>
      <c r="AE104" s="3">
        <v>321803</v>
      </c>
      <c r="AF104" s="3">
        <v>8469</v>
      </c>
      <c r="AG104" s="36">
        <v>0.92100000000000004</v>
      </c>
      <c r="AH104" s="36">
        <v>2.5999999999999999E-2</v>
      </c>
      <c r="AI104" s="36">
        <v>5.2999999999999999E-2</v>
      </c>
      <c r="AL104" s="83">
        <f t="shared" si="3"/>
        <v>1</v>
      </c>
      <c r="AM104" s="83">
        <f t="shared" si="4"/>
        <v>1</v>
      </c>
      <c r="AN104" s="83">
        <f t="shared" si="5"/>
        <v>1</v>
      </c>
    </row>
    <row r="105" spans="1:40" x14ac:dyDescent="0.45">
      <c r="A105" s="60">
        <v>44178</v>
      </c>
      <c r="B105" s="1" t="s">
        <v>192</v>
      </c>
      <c r="C105" s="1" t="s">
        <v>193</v>
      </c>
      <c r="D105" s="2">
        <v>13006</v>
      </c>
      <c r="E105" s="2">
        <v>7999</v>
      </c>
      <c r="F105" s="2">
        <v>5007</v>
      </c>
      <c r="G105" s="76">
        <v>123166660.92000002</v>
      </c>
      <c r="H105" s="76">
        <v>75238279.720000014</v>
      </c>
      <c r="I105" s="76">
        <v>47928381.200000003</v>
      </c>
      <c r="J105" s="2">
        <v>12808</v>
      </c>
      <c r="K105" s="2">
        <v>149</v>
      </c>
      <c r="L105" s="2">
        <v>49</v>
      </c>
      <c r="M105" s="3">
        <v>120982935</v>
      </c>
      <c r="N105" s="3">
        <v>9446</v>
      </c>
      <c r="O105" s="36">
        <v>0.81599999999999995</v>
      </c>
      <c r="P105" s="36">
        <v>0.14399999999999999</v>
      </c>
      <c r="Q105" s="36">
        <v>0.04</v>
      </c>
      <c r="R105" s="36">
        <v>0.98599999999999999</v>
      </c>
      <c r="S105" s="36">
        <v>1.0999999999999999E-2</v>
      </c>
      <c r="T105" s="36">
        <v>4.0000000000000001E-3</v>
      </c>
      <c r="U105" s="2">
        <v>42</v>
      </c>
      <c r="V105" s="2">
        <v>62</v>
      </c>
      <c r="W105" s="2">
        <v>34</v>
      </c>
      <c r="X105" s="2">
        <v>28</v>
      </c>
      <c r="Y105" s="76">
        <v>576507.92000000004</v>
      </c>
      <c r="Z105" s="76">
        <v>323200</v>
      </c>
      <c r="AA105" s="76">
        <v>253307.92</v>
      </c>
      <c r="AB105" s="2">
        <v>54</v>
      </c>
      <c r="AC105" s="2">
        <v>1</v>
      </c>
      <c r="AD105" s="2">
        <v>49</v>
      </c>
      <c r="AE105" s="3">
        <v>505128</v>
      </c>
      <c r="AF105" s="3">
        <v>9354</v>
      </c>
      <c r="AG105" s="36">
        <v>0.83299999999999996</v>
      </c>
      <c r="AH105" s="36">
        <v>0.111</v>
      </c>
      <c r="AI105" s="36">
        <v>5.6000000000000001E-2</v>
      </c>
      <c r="AL105" s="83">
        <f t="shared" si="3"/>
        <v>1.0009999999999999</v>
      </c>
      <c r="AM105" s="83">
        <f t="shared" si="4"/>
        <v>1</v>
      </c>
      <c r="AN105" s="83">
        <f t="shared" si="5"/>
        <v>1</v>
      </c>
    </row>
    <row r="106" spans="1:40" x14ac:dyDescent="0.45">
      <c r="A106" s="60">
        <v>44178</v>
      </c>
      <c r="B106" s="1" t="s">
        <v>194</v>
      </c>
      <c r="C106" s="1" t="s">
        <v>195</v>
      </c>
      <c r="D106" s="2">
        <v>100253</v>
      </c>
      <c r="E106" s="2">
        <v>70391</v>
      </c>
      <c r="F106" s="2">
        <v>29862</v>
      </c>
      <c r="G106" s="76">
        <v>780476573.72000003</v>
      </c>
      <c r="H106" s="76">
        <v>502898979.66000003</v>
      </c>
      <c r="I106" s="76">
        <v>277577594.06</v>
      </c>
      <c r="J106" s="2">
        <v>99401</v>
      </c>
      <c r="K106" s="2">
        <v>718</v>
      </c>
      <c r="L106" s="2">
        <v>165</v>
      </c>
      <c r="M106" s="3">
        <v>772458140</v>
      </c>
      <c r="N106" s="3">
        <v>7771</v>
      </c>
      <c r="O106" s="36">
        <v>0.92500000000000004</v>
      </c>
      <c r="P106" s="36">
        <v>0.05</v>
      </c>
      <c r="Q106" s="36">
        <v>2.5000000000000001E-2</v>
      </c>
      <c r="R106" s="36">
        <v>0.99199999999999999</v>
      </c>
      <c r="S106" s="36">
        <v>7.0000000000000001E-3</v>
      </c>
      <c r="T106" s="36">
        <v>2E-3</v>
      </c>
      <c r="U106" s="2">
        <v>148</v>
      </c>
      <c r="V106" s="2">
        <v>501</v>
      </c>
      <c r="W106" s="2">
        <v>366</v>
      </c>
      <c r="X106" s="2">
        <v>135</v>
      </c>
      <c r="Y106" s="76">
        <v>3568189.48</v>
      </c>
      <c r="Z106" s="76">
        <v>2411278.6399999997</v>
      </c>
      <c r="AA106" s="76">
        <v>1156910.8400000001</v>
      </c>
      <c r="AB106" s="2">
        <v>478</v>
      </c>
      <c r="AC106" s="2">
        <v>6</v>
      </c>
      <c r="AD106" s="2">
        <v>165</v>
      </c>
      <c r="AE106" s="3">
        <v>3333316</v>
      </c>
      <c r="AF106" s="3">
        <v>6973</v>
      </c>
      <c r="AG106" s="36">
        <v>0.96</v>
      </c>
      <c r="AH106" s="36">
        <v>2.5000000000000001E-2</v>
      </c>
      <c r="AI106" s="36">
        <v>1.4999999999999999E-2</v>
      </c>
      <c r="AL106" s="83">
        <f t="shared" si="3"/>
        <v>1.0009999999999999</v>
      </c>
      <c r="AM106" s="83">
        <f t="shared" si="4"/>
        <v>1</v>
      </c>
      <c r="AN106" s="83">
        <f t="shared" si="5"/>
        <v>1</v>
      </c>
    </row>
    <row r="107" spans="1:40" x14ac:dyDescent="0.45">
      <c r="A107" s="60">
        <v>44178</v>
      </c>
      <c r="B107" s="1" t="s">
        <v>196</v>
      </c>
      <c r="C107" s="1" t="s">
        <v>197</v>
      </c>
      <c r="D107" s="2">
        <v>7256</v>
      </c>
      <c r="E107" s="2">
        <v>4772</v>
      </c>
      <c r="F107" s="2">
        <v>2484</v>
      </c>
      <c r="G107" s="76">
        <v>62176627.599999994</v>
      </c>
      <c r="H107" s="76">
        <v>40329194.979999989</v>
      </c>
      <c r="I107" s="76">
        <v>21847432.620000005</v>
      </c>
      <c r="J107" s="2">
        <v>7100</v>
      </c>
      <c r="K107" s="2">
        <v>125</v>
      </c>
      <c r="L107" s="2">
        <v>31</v>
      </c>
      <c r="M107" s="3">
        <v>60420619</v>
      </c>
      <c r="N107" s="3">
        <v>8510</v>
      </c>
      <c r="O107" s="36">
        <v>0.82799999999999996</v>
      </c>
      <c r="P107" s="36">
        <v>0.124</v>
      </c>
      <c r="Q107" s="36">
        <v>4.8000000000000001E-2</v>
      </c>
      <c r="R107" s="36">
        <v>0.98</v>
      </c>
      <c r="S107" s="36">
        <v>1.6E-2</v>
      </c>
      <c r="T107" s="36">
        <v>4.0000000000000001E-3</v>
      </c>
      <c r="U107" s="2">
        <v>17</v>
      </c>
      <c r="V107" s="2">
        <v>40</v>
      </c>
      <c r="W107" s="2">
        <v>25</v>
      </c>
      <c r="X107" s="2">
        <v>15</v>
      </c>
      <c r="Y107" s="76">
        <v>334498.26</v>
      </c>
      <c r="Z107" s="76">
        <v>218410</v>
      </c>
      <c r="AA107" s="76">
        <v>116088.26</v>
      </c>
      <c r="AB107" s="2">
        <v>25</v>
      </c>
      <c r="AC107" s="2">
        <v>1</v>
      </c>
      <c r="AD107" s="2">
        <v>31</v>
      </c>
      <c r="AE107" s="3">
        <v>201848</v>
      </c>
      <c r="AF107" s="3">
        <v>8074</v>
      </c>
      <c r="AG107" s="36">
        <v>0.88</v>
      </c>
      <c r="AH107" s="36">
        <v>0.12</v>
      </c>
      <c r="AI107" s="36">
        <v>0</v>
      </c>
      <c r="AL107" s="83">
        <f t="shared" si="3"/>
        <v>1</v>
      </c>
      <c r="AM107" s="83">
        <f t="shared" si="4"/>
        <v>1</v>
      </c>
      <c r="AN107" s="83">
        <f t="shared" si="5"/>
        <v>1</v>
      </c>
    </row>
    <row r="108" spans="1:40" x14ac:dyDescent="0.45">
      <c r="A108" s="60">
        <v>44178</v>
      </c>
      <c r="B108" s="1" t="s">
        <v>198</v>
      </c>
      <c r="C108" s="1" t="s">
        <v>199</v>
      </c>
      <c r="D108" s="2">
        <v>458227</v>
      </c>
      <c r="E108" s="2">
        <v>333171</v>
      </c>
      <c r="F108" s="2">
        <v>125056</v>
      </c>
      <c r="G108" s="76">
        <v>3283263626</v>
      </c>
      <c r="H108" s="76">
        <v>2345176396</v>
      </c>
      <c r="I108" s="76">
        <v>938087230</v>
      </c>
      <c r="J108" s="2">
        <v>448946</v>
      </c>
      <c r="K108" s="2">
        <v>7600</v>
      </c>
      <c r="L108" s="2">
        <v>1681</v>
      </c>
      <c r="M108" s="3">
        <v>3216955872</v>
      </c>
      <c r="N108" s="3">
        <v>7166</v>
      </c>
      <c r="O108" s="36">
        <v>0.97599999999999998</v>
      </c>
      <c r="P108" s="36">
        <v>1.0999999999999999E-2</v>
      </c>
      <c r="Q108" s="36">
        <v>1.2999999999999999E-2</v>
      </c>
      <c r="R108" s="36">
        <v>0.98</v>
      </c>
      <c r="S108" s="36">
        <v>1.6E-2</v>
      </c>
      <c r="T108" s="36">
        <v>4.0000000000000001E-3</v>
      </c>
      <c r="U108" s="2">
        <v>1572</v>
      </c>
      <c r="V108" s="2">
        <v>2458</v>
      </c>
      <c r="W108" s="2">
        <v>1645</v>
      </c>
      <c r="X108" s="2">
        <v>813</v>
      </c>
      <c r="Y108" s="76">
        <v>15783970</v>
      </c>
      <c r="Z108" s="76">
        <v>11098201</v>
      </c>
      <c r="AA108" s="76">
        <v>4685769</v>
      </c>
      <c r="AB108" s="2">
        <v>2326</v>
      </c>
      <c r="AC108" s="2">
        <v>23</v>
      </c>
      <c r="AD108" s="2">
        <v>1681</v>
      </c>
      <c r="AE108" s="3">
        <v>14794703</v>
      </c>
      <c r="AF108" s="3">
        <v>6361</v>
      </c>
      <c r="AG108" s="36">
        <v>0.99</v>
      </c>
      <c r="AH108" s="36">
        <v>4.0000000000000001E-3</v>
      </c>
      <c r="AI108" s="36">
        <v>6.0000000000000001E-3</v>
      </c>
      <c r="AL108" s="83">
        <f t="shared" si="3"/>
        <v>1</v>
      </c>
      <c r="AM108" s="83">
        <f t="shared" si="4"/>
        <v>1</v>
      </c>
      <c r="AN108" s="83">
        <f t="shared" si="5"/>
        <v>1</v>
      </c>
    </row>
    <row r="109" spans="1:40" x14ac:dyDescent="0.45">
      <c r="A109" s="60">
        <v>44178</v>
      </c>
      <c r="B109" s="1" t="s">
        <v>272</v>
      </c>
      <c r="C109" s="1" t="s">
        <v>281</v>
      </c>
      <c r="D109" s="2">
        <v>481</v>
      </c>
      <c r="E109" s="2">
        <v>385</v>
      </c>
      <c r="F109" s="2">
        <v>96</v>
      </c>
      <c r="G109" s="76">
        <v>3264367</v>
      </c>
      <c r="H109" s="76">
        <v>2570341</v>
      </c>
      <c r="I109" s="76">
        <v>694026</v>
      </c>
      <c r="J109" s="2">
        <v>452</v>
      </c>
      <c r="K109" s="2">
        <v>25</v>
      </c>
      <c r="L109" s="2">
        <v>4</v>
      </c>
      <c r="M109" s="3">
        <v>2951430</v>
      </c>
      <c r="N109" s="3">
        <v>6530</v>
      </c>
      <c r="O109" s="36">
        <v>0.748</v>
      </c>
      <c r="P109" s="36">
        <v>0.16800000000000001</v>
      </c>
      <c r="Q109" s="36">
        <v>8.4000000000000005E-2</v>
      </c>
      <c r="R109" s="36">
        <v>0.94399999999999995</v>
      </c>
      <c r="S109" s="36">
        <v>4.8000000000000001E-2</v>
      </c>
      <c r="T109" s="36">
        <v>8.0000000000000002E-3</v>
      </c>
      <c r="U109" s="2">
        <v>7</v>
      </c>
      <c r="V109" s="2">
        <v>2</v>
      </c>
      <c r="W109" s="2">
        <v>2</v>
      </c>
      <c r="X109" s="2">
        <v>0</v>
      </c>
      <c r="Y109" s="76">
        <v>12255</v>
      </c>
      <c r="Z109" s="76">
        <v>12255</v>
      </c>
      <c r="AA109" s="76">
        <v>0</v>
      </c>
      <c r="AB109" s="2">
        <v>5</v>
      </c>
      <c r="AC109" s="2">
        <v>0</v>
      </c>
      <c r="AD109" s="2">
        <v>4</v>
      </c>
      <c r="AE109" s="3">
        <v>18057</v>
      </c>
      <c r="AF109" s="3">
        <v>3611</v>
      </c>
      <c r="AG109" s="36">
        <v>0.6</v>
      </c>
      <c r="AH109" s="36">
        <v>0.2</v>
      </c>
      <c r="AI109" s="36">
        <v>0.2</v>
      </c>
      <c r="AL109" s="83">
        <f t="shared" si="3"/>
        <v>1</v>
      </c>
      <c r="AM109" s="83">
        <f t="shared" si="4"/>
        <v>1</v>
      </c>
      <c r="AN109" s="83">
        <f t="shared" si="5"/>
        <v>1</v>
      </c>
    </row>
    <row r="110" spans="1:40" x14ac:dyDescent="0.45">
      <c r="A110" s="60">
        <v>44178</v>
      </c>
      <c r="B110" s="1" t="s">
        <v>200</v>
      </c>
      <c r="C110" s="1" t="s">
        <v>176</v>
      </c>
      <c r="D110" s="2">
        <v>140913</v>
      </c>
      <c r="E110" s="2">
        <v>101802</v>
      </c>
      <c r="F110" s="2">
        <v>39111</v>
      </c>
      <c r="G110" s="76">
        <v>1073055042</v>
      </c>
      <c r="H110" s="76">
        <v>749816044</v>
      </c>
      <c r="I110" s="76">
        <v>323238998</v>
      </c>
      <c r="J110" s="2">
        <v>139398</v>
      </c>
      <c r="K110" s="2">
        <v>1233</v>
      </c>
      <c r="L110" s="2">
        <v>282</v>
      </c>
      <c r="M110" s="3">
        <v>1060540887</v>
      </c>
      <c r="N110" s="3">
        <v>7608</v>
      </c>
      <c r="O110" s="36">
        <v>0.86299999999999999</v>
      </c>
      <c r="P110" s="36">
        <v>0.10199999999999999</v>
      </c>
      <c r="Q110" s="36">
        <v>3.5000000000000003E-2</v>
      </c>
      <c r="R110" s="36">
        <v>0.98899999999999999</v>
      </c>
      <c r="S110" s="36">
        <v>8.9999999999999993E-3</v>
      </c>
      <c r="T110" s="36">
        <v>2E-3</v>
      </c>
      <c r="U110" s="2">
        <v>351</v>
      </c>
      <c r="V110" s="2">
        <v>524</v>
      </c>
      <c r="W110" s="2">
        <v>377</v>
      </c>
      <c r="X110" s="2">
        <v>147</v>
      </c>
      <c r="Y110" s="76">
        <v>3876027</v>
      </c>
      <c r="Z110" s="76">
        <v>2871158</v>
      </c>
      <c r="AA110" s="76">
        <v>1004869</v>
      </c>
      <c r="AB110" s="2">
        <v>587</v>
      </c>
      <c r="AC110" s="2">
        <v>6</v>
      </c>
      <c r="AD110" s="2">
        <v>282</v>
      </c>
      <c r="AE110" s="3">
        <v>4357807</v>
      </c>
      <c r="AF110" s="3">
        <v>7424</v>
      </c>
      <c r="AG110" s="36">
        <v>0.89400000000000002</v>
      </c>
      <c r="AH110" s="36">
        <v>7.2999999999999995E-2</v>
      </c>
      <c r="AI110" s="36">
        <v>3.2000000000000001E-2</v>
      </c>
      <c r="AL110" s="83">
        <f t="shared" si="3"/>
        <v>1</v>
      </c>
      <c r="AM110" s="83">
        <f t="shared" si="4"/>
        <v>1</v>
      </c>
      <c r="AN110" s="83">
        <f t="shared" si="5"/>
        <v>0.999</v>
      </c>
    </row>
    <row r="111" spans="1:40" x14ac:dyDescent="0.45">
      <c r="A111" s="60">
        <v>44178</v>
      </c>
      <c r="B111" s="1" t="s">
        <v>201</v>
      </c>
      <c r="C111" s="1" t="s">
        <v>3</v>
      </c>
      <c r="D111" s="2">
        <v>209576</v>
      </c>
      <c r="E111" s="2">
        <v>145041</v>
      </c>
      <c r="F111" s="2">
        <v>64535</v>
      </c>
      <c r="G111" s="76">
        <v>1667281620.26</v>
      </c>
      <c r="H111" s="76">
        <v>1129688935.8899999</v>
      </c>
      <c r="I111" s="76">
        <v>537592684.37</v>
      </c>
      <c r="J111" s="2">
        <v>206315</v>
      </c>
      <c r="K111" s="2">
        <v>2969</v>
      </c>
      <c r="L111" s="2">
        <v>292</v>
      </c>
      <c r="M111" s="3">
        <v>1638555729</v>
      </c>
      <c r="N111" s="3">
        <v>7942</v>
      </c>
      <c r="O111" s="36">
        <v>0.90600000000000003</v>
      </c>
      <c r="P111" s="36">
        <v>6.6000000000000003E-2</v>
      </c>
      <c r="Q111" s="36">
        <v>2.8000000000000001E-2</v>
      </c>
      <c r="R111" s="36">
        <v>0.98599999999999999</v>
      </c>
      <c r="S111" s="36">
        <v>1.2999999999999999E-2</v>
      </c>
      <c r="T111" s="36">
        <v>1E-3</v>
      </c>
      <c r="U111" s="2">
        <v>248</v>
      </c>
      <c r="V111" s="2">
        <v>891</v>
      </c>
      <c r="W111" s="2">
        <v>579</v>
      </c>
      <c r="X111" s="2">
        <v>312</v>
      </c>
      <c r="Y111" s="76">
        <v>6915823</v>
      </c>
      <c r="Z111" s="76">
        <v>4662450</v>
      </c>
      <c r="AA111" s="76">
        <v>2253373</v>
      </c>
      <c r="AB111" s="2">
        <v>811</v>
      </c>
      <c r="AC111" s="2">
        <v>36</v>
      </c>
      <c r="AD111" s="2">
        <v>292</v>
      </c>
      <c r="AE111" s="3">
        <v>6171506</v>
      </c>
      <c r="AF111" s="3">
        <v>7610</v>
      </c>
      <c r="AG111" s="36">
        <v>0.97299999999999998</v>
      </c>
      <c r="AH111" s="36">
        <v>1.4999999999999999E-2</v>
      </c>
      <c r="AI111" s="36">
        <v>1.2E-2</v>
      </c>
      <c r="AL111" s="83">
        <f t="shared" si="3"/>
        <v>1</v>
      </c>
      <c r="AM111" s="83">
        <f t="shared" si="4"/>
        <v>1</v>
      </c>
      <c r="AN111" s="83">
        <f t="shared" si="5"/>
        <v>1</v>
      </c>
    </row>
    <row r="112" spans="1:40" x14ac:dyDescent="0.45">
      <c r="A112" s="60">
        <v>44178</v>
      </c>
      <c r="B112" s="1" t="s">
        <v>203</v>
      </c>
      <c r="C112" s="1" t="s">
        <v>204</v>
      </c>
      <c r="D112" s="2">
        <v>15145</v>
      </c>
      <c r="E112" s="2">
        <v>10521</v>
      </c>
      <c r="F112" s="2">
        <v>4624</v>
      </c>
      <c r="G112" s="76">
        <v>127340761.98999999</v>
      </c>
      <c r="H112" s="76">
        <v>87077694.799999997</v>
      </c>
      <c r="I112" s="76">
        <v>40263067.189999998</v>
      </c>
      <c r="J112" s="2">
        <v>14811</v>
      </c>
      <c r="K112" s="2">
        <v>263</v>
      </c>
      <c r="L112" s="2">
        <v>71</v>
      </c>
      <c r="M112" s="3">
        <v>124504396</v>
      </c>
      <c r="N112" s="3">
        <v>8406</v>
      </c>
      <c r="O112" s="36">
        <v>0.97499999999999998</v>
      </c>
      <c r="P112" s="36">
        <v>1.2999999999999999E-2</v>
      </c>
      <c r="Q112" s="36">
        <v>1.2E-2</v>
      </c>
      <c r="R112" s="36">
        <v>0.97799999999999998</v>
      </c>
      <c r="S112" s="36">
        <v>1.7000000000000001E-2</v>
      </c>
      <c r="T112" s="36">
        <v>5.0000000000000001E-3</v>
      </c>
      <c r="U112" s="2">
        <v>52</v>
      </c>
      <c r="V112" s="2">
        <v>95</v>
      </c>
      <c r="W112" s="2">
        <v>59</v>
      </c>
      <c r="X112" s="2">
        <v>36</v>
      </c>
      <c r="Y112" s="76">
        <v>755924</v>
      </c>
      <c r="Z112" s="76">
        <v>520801</v>
      </c>
      <c r="AA112" s="76">
        <v>235123</v>
      </c>
      <c r="AB112" s="2">
        <v>76</v>
      </c>
      <c r="AC112" s="2">
        <v>0</v>
      </c>
      <c r="AD112" s="2">
        <v>71</v>
      </c>
      <c r="AE112" s="3">
        <v>660891</v>
      </c>
      <c r="AF112" s="3">
        <v>8696</v>
      </c>
      <c r="AG112" s="36">
        <v>0.97399999999999998</v>
      </c>
      <c r="AH112" s="36">
        <v>0</v>
      </c>
      <c r="AI112" s="36">
        <v>2.5999999999999999E-2</v>
      </c>
      <c r="AL112" s="83">
        <f t="shared" si="3"/>
        <v>1</v>
      </c>
      <c r="AM112" s="83">
        <f t="shared" si="4"/>
        <v>1</v>
      </c>
      <c r="AN112" s="83">
        <f t="shared" si="5"/>
        <v>1</v>
      </c>
    </row>
    <row r="113" spans="1:40" x14ac:dyDescent="0.45">
      <c r="A113" s="60">
        <v>44178</v>
      </c>
      <c r="B113" s="1" t="s">
        <v>273</v>
      </c>
      <c r="C113" s="1" t="s">
        <v>282</v>
      </c>
      <c r="D113" s="2">
        <v>556</v>
      </c>
      <c r="E113" s="2">
        <v>361</v>
      </c>
      <c r="F113" s="2">
        <v>195</v>
      </c>
      <c r="G113" s="76">
        <v>5372117.5600000005</v>
      </c>
      <c r="H113" s="76">
        <v>3501841.5600000005</v>
      </c>
      <c r="I113" s="76">
        <v>1870276</v>
      </c>
      <c r="J113" s="2">
        <v>456</v>
      </c>
      <c r="K113" s="2">
        <v>38</v>
      </c>
      <c r="L113" s="2">
        <v>10</v>
      </c>
      <c r="M113" s="3">
        <v>4455458</v>
      </c>
      <c r="N113" s="3">
        <v>9771</v>
      </c>
      <c r="O113" s="36">
        <v>5.2999999999999999E-2</v>
      </c>
      <c r="P113" s="36">
        <v>0.193</v>
      </c>
      <c r="Q113" s="36">
        <v>0.754</v>
      </c>
      <c r="R113" s="36">
        <v>0.82299999999999995</v>
      </c>
      <c r="S113" s="36">
        <v>6.5000000000000002E-2</v>
      </c>
      <c r="T113" s="36">
        <v>1.7999999999999999E-2</v>
      </c>
      <c r="U113" s="2">
        <v>14</v>
      </c>
      <c r="V113" s="2">
        <v>5</v>
      </c>
      <c r="W113" s="2">
        <v>4</v>
      </c>
      <c r="X113" s="2">
        <v>1</v>
      </c>
      <c r="Y113" s="76">
        <v>49500</v>
      </c>
      <c r="Z113" s="76">
        <v>39500</v>
      </c>
      <c r="AA113" s="76">
        <v>10000</v>
      </c>
      <c r="AB113" s="2">
        <v>8</v>
      </c>
      <c r="AC113" s="2">
        <v>1</v>
      </c>
      <c r="AD113" s="2">
        <v>10</v>
      </c>
      <c r="AE113" s="3">
        <v>76626</v>
      </c>
      <c r="AF113" s="3">
        <v>9578</v>
      </c>
      <c r="AG113" s="36">
        <v>0</v>
      </c>
      <c r="AH113" s="36">
        <v>0</v>
      </c>
      <c r="AI113" s="36">
        <v>1</v>
      </c>
      <c r="AL113" s="83">
        <f t="shared" si="3"/>
        <v>0.90599999999999992</v>
      </c>
      <c r="AM113" s="83">
        <f t="shared" si="4"/>
        <v>1</v>
      </c>
      <c r="AN113" s="83">
        <f t="shared" si="5"/>
        <v>1</v>
      </c>
    </row>
    <row r="114" spans="1:40" x14ac:dyDescent="0.45">
      <c r="A114" s="60">
        <v>44178</v>
      </c>
      <c r="B114" s="1" t="s">
        <v>205</v>
      </c>
      <c r="C114" s="1" t="s">
        <v>61</v>
      </c>
      <c r="D114" s="2">
        <v>1790</v>
      </c>
      <c r="E114" s="2">
        <v>1294</v>
      </c>
      <c r="F114" s="2">
        <v>496</v>
      </c>
      <c r="G114" s="76">
        <v>13367987.749999998</v>
      </c>
      <c r="H114" s="76">
        <v>9352131.8199999984</v>
      </c>
      <c r="I114" s="76">
        <v>4015855.93</v>
      </c>
      <c r="J114" s="2">
        <v>1679</v>
      </c>
      <c r="K114" s="2">
        <v>75</v>
      </c>
      <c r="L114" s="2">
        <v>36</v>
      </c>
      <c r="M114" s="3">
        <v>12734479</v>
      </c>
      <c r="N114" s="3">
        <v>7585</v>
      </c>
      <c r="O114" s="36">
        <v>0.81499999999999995</v>
      </c>
      <c r="P114" s="36">
        <v>0.113</v>
      </c>
      <c r="Q114" s="36">
        <v>7.0999999999999994E-2</v>
      </c>
      <c r="R114" s="36">
        <v>0.93799999999999994</v>
      </c>
      <c r="S114" s="36">
        <v>4.2000000000000003E-2</v>
      </c>
      <c r="T114" s="36">
        <v>0.02</v>
      </c>
      <c r="U114" s="2">
        <v>4</v>
      </c>
      <c r="V114" s="2">
        <v>57</v>
      </c>
      <c r="W114" s="2">
        <v>53</v>
      </c>
      <c r="X114" s="2">
        <v>4</v>
      </c>
      <c r="Y114" s="76">
        <v>334956</v>
      </c>
      <c r="Z114" s="76">
        <v>307956</v>
      </c>
      <c r="AA114" s="76">
        <v>27000</v>
      </c>
      <c r="AB114" s="2">
        <v>21</v>
      </c>
      <c r="AC114" s="2">
        <v>4</v>
      </c>
      <c r="AD114" s="2">
        <v>36</v>
      </c>
      <c r="AE114" s="3">
        <v>162846</v>
      </c>
      <c r="AF114" s="3">
        <v>7755</v>
      </c>
      <c r="AG114" s="36">
        <v>1</v>
      </c>
      <c r="AH114" s="36">
        <v>0</v>
      </c>
      <c r="AI114" s="36">
        <v>0</v>
      </c>
      <c r="AL114" s="83">
        <f t="shared" si="3"/>
        <v>1</v>
      </c>
      <c r="AM114" s="83">
        <f t="shared" si="4"/>
        <v>0.99899999999999989</v>
      </c>
      <c r="AN114" s="83">
        <f t="shared" si="5"/>
        <v>1</v>
      </c>
    </row>
    <row r="115" spans="1:40" x14ac:dyDescent="0.45">
      <c r="A115" s="60">
        <v>44178</v>
      </c>
      <c r="B115" s="1" t="s">
        <v>206</v>
      </c>
      <c r="C115" s="1" t="s">
        <v>39</v>
      </c>
      <c r="D115" s="2">
        <v>238</v>
      </c>
      <c r="E115" s="2">
        <v>192</v>
      </c>
      <c r="F115" s="2">
        <v>46</v>
      </c>
      <c r="G115" s="76">
        <v>1755622</v>
      </c>
      <c r="H115" s="76">
        <v>1439537</v>
      </c>
      <c r="I115" s="76">
        <v>316085</v>
      </c>
      <c r="J115" s="2">
        <v>230</v>
      </c>
      <c r="K115" s="2">
        <v>8</v>
      </c>
      <c r="L115" s="2">
        <v>0</v>
      </c>
      <c r="M115" s="3">
        <v>1716518</v>
      </c>
      <c r="N115" s="3">
        <v>7463</v>
      </c>
      <c r="O115" s="36">
        <v>0.97399999999999998</v>
      </c>
      <c r="P115" s="36">
        <v>4.0000000000000001E-3</v>
      </c>
      <c r="Q115" s="36">
        <v>2.1999999999999999E-2</v>
      </c>
      <c r="R115" s="36">
        <v>0.96599999999999997</v>
      </c>
      <c r="S115" s="36">
        <v>3.4000000000000002E-2</v>
      </c>
      <c r="T115" s="36">
        <v>0</v>
      </c>
      <c r="U115" s="2">
        <v>0</v>
      </c>
      <c r="V115" s="2">
        <v>2</v>
      </c>
      <c r="W115" s="2">
        <v>1</v>
      </c>
      <c r="X115" s="2">
        <v>1</v>
      </c>
      <c r="Y115" s="76">
        <v>8000</v>
      </c>
      <c r="Z115" s="76">
        <v>2000</v>
      </c>
      <c r="AA115" s="76">
        <v>6000</v>
      </c>
      <c r="AB115" s="2">
        <v>2</v>
      </c>
      <c r="AC115" s="2">
        <v>0</v>
      </c>
      <c r="AD115" s="2">
        <v>0</v>
      </c>
      <c r="AE115" s="3">
        <v>8000</v>
      </c>
      <c r="AF115" s="3">
        <v>4000</v>
      </c>
      <c r="AG115" s="36">
        <v>1</v>
      </c>
      <c r="AH115" s="36">
        <v>0</v>
      </c>
      <c r="AI115" s="36">
        <v>0</v>
      </c>
      <c r="AL115" s="83">
        <f t="shared" si="3"/>
        <v>1</v>
      </c>
      <c r="AM115" s="83">
        <f t="shared" si="4"/>
        <v>1</v>
      </c>
      <c r="AN115" s="83">
        <f t="shared" si="5"/>
        <v>1</v>
      </c>
    </row>
    <row r="116" spans="1:40" x14ac:dyDescent="0.45">
      <c r="A116" s="60">
        <v>44178</v>
      </c>
      <c r="B116" s="1" t="s">
        <v>207</v>
      </c>
      <c r="C116" s="1" t="s">
        <v>35</v>
      </c>
      <c r="D116" s="2">
        <v>37</v>
      </c>
      <c r="E116" s="2">
        <v>25</v>
      </c>
      <c r="F116" s="2">
        <v>12</v>
      </c>
      <c r="G116" s="76">
        <v>354000</v>
      </c>
      <c r="H116" s="76">
        <v>238500</v>
      </c>
      <c r="I116" s="76">
        <v>115500</v>
      </c>
      <c r="J116" s="2">
        <v>36</v>
      </c>
      <c r="K116" s="2">
        <v>0</v>
      </c>
      <c r="L116" s="2">
        <v>1</v>
      </c>
      <c r="M116" s="3">
        <v>344000</v>
      </c>
      <c r="N116" s="3">
        <v>9556</v>
      </c>
      <c r="O116" s="36">
        <v>0.47199999999999998</v>
      </c>
      <c r="P116" s="36">
        <v>0.19400000000000001</v>
      </c>
      <c r="Q116" s="36">
        <v>0.33300000000000002</v>
      </c>
      <c r="R116" s="36">
        <v>0.97299999999999998</v>
      </c>
      <c r="S116" s="36">
        <v>0</v>
      </c>
      <c r="T116" s="36">
        <v>2.7E-2</v>
      </c>
      <c r="U116" s="2">
        <v>0</v>
      </c>
      <c r="V116" s="2">
        <v>1</v>
      </c>
      <c r="W116" s="2">
        <v>1</v>
      </c>
      <c r="X116" s="2">
        <v>0</v>
      </c>
      <c r="Y116" s="76">
        <v>10000</v>
      </c>
      <c r="Z116" s="76">
        <v>10000</v>
      </c>
      <c r="AA116" s="76">
        <v>0</v>
      </c>
      <c r="AB116" s="2">
        <v>0</v>
      </c>
      <c r="AC116" s="2">
        <v>0</v>
      </c>
      <c r="AD116" s="2">
        <v>1</v>
      </c>
      <c r="AE116" s="3">
        <v>0</v>
      </c>
      <c r="AF116" s="3">
        <v>0</v>
      </c>
      <c r="AG116" s="36">
        <v>0</v>
      </c>
      <c r="AH116" s="36">
        <v>0</v>
      </c>
      <c r="AI116" s="36">
        <v>0</v>
      </c>
      <c r="AL116" s="83">
        <f t="shared" si="3"/>
        <v>1</v>
      </c>
      <c r="AM116" s="83">
        <f t="shared" si="4"/>
        <v>0.99899999999999989</v>
      </c>
      <c r="AN116" s="83">
        <f t="shared" si="5"/>
        <v>0</v>
      </c>
    </row>
    <row r="117" spans="1:40" x14ac:dyDescent="0.45">
      <c r="A117" s="60">
        <v>44178</v>
      </c>
      <c r="B117" s="1" t="s">
        <v>210</v>
      </c>
      <c r="C117" s="1" t="s">
        <v>211</v>
      </c>
      <c r="D117" s="2">
        <v>31295</v>
      </c>
      <c r="E117" s="2">
        <v>23355</v>
      </c>
      <c r="F117" s="2">
        <v>7940</v>
      </c>
      <c r="G117" s="76">
        <v>241471975</v>
      </c>
      <c r="H117" s="76">
        <v>175693145.31</v>
      </c>
      <c r="I117" s="76">
        <v>65778829.689999998</v>
      </c>
      <c r="J117" s="2">
        <v>30555</v>
      </c>
      <c r="K117" s="2">
        <v>565</v>
      </c>
      <c r="L117" s="2">
        <v>175</v>
      </c>
      <c r="M117" s="3">
        <v>235990773</v>
      </c>
      <c r="N117" s="3">
        <v>7723</v>
      </c>
      <c r="O117" s="36">
        <v>0.88100000000000001</v>
      </c>
      <c r="P117" s="36">
        <v>8.5000000000000006E-2</v>
      </c>
      <c r="Q117" s="36">
        <v>3.4000000000000002E-2</v>
      </c>
      <c r="R117" s="36">
        <v>0.97699999999999998</v>
      </c>
      <c r="S117" s="36">
        <v>1.7999999999999999E-2</v>
      </c>
      <c r="T117" s="36">
        <v>6.0000000000000001E-3</v>
      </c>
      <c r="U117" s="2">
        <v>209</v>
      </c>
      <c r="V117" s="2">
        <v>158</v>
      </c>
      <c r="W117" s="2">
        <v>110</v>
      </c>
      <c r="X117" s="2">
        <v>48</v>
      </c>
      <c r="Y117" s="76">
        <v>1159862</v>
      </c>
      <c r="Z117" s="76">
        <v>829836</v>
      </c>
      <c r="AA117" s="76">
        <v>330026</v>
      </c>
      <c r="AB117" s="2">
        <v>152</v>
      </c>
      <c r="AC117" s="2">
        <v>40</v>
      </c>
      <c r="AD117" s="2">
        <v>175</v>
      </c>
      <c r="AE117" s="3">
        <v>1116604</v>
      </c>
      <c r="AF117" s="3">
        <v>7346</v>
      </c>
      <c r="AG117" s="36">
        <v>0.93400000000000005</v>
      </c>
      <c r="AH117" s="36">
        <v>7.0000000000000001E-3</v>
      </c>
      <c r="AI117" s="36">
        <v>5.8999999999999997E-2</v>
      </c>
      <c r="AL117" s="83">
        <f t="shared" si="3"/>
        <v>1.0009999999999999</v>
      </c>
      <c r="AM117" s="83">
        <f t="shared" si="4"/>
        <v>1</v>
      </c>
      <c r="AN117" s="83">
        <f t="shared" si="5"/>
        <v>1</v>
      </c>
    </row>
    <row r="118" spans="1:40" x14ac:dyDescent="0.45">
      <c r="A118" s="60">
        <v>44178</v>
      </c>
      <c r="B118" s="1" t="s">
        <v>212</v>
      </c>
      <c r="C118" s="1" t="s">
        <v>213</v>
      </c>
      <c r="D118" s="2">
        <v>26026</v>
      </c>
      <c r="E118" s="2">
        <v>18226</v>
      </c>
      <c r="F118" s="2">
        <v>7800</v>
      </c>
      <c r="G118" s="76">
        <v>199304352.30000001</v>
      </c>
      <c r="H118" s="76">
        <v>137235786.20000002</v>
      </c>
      <c r="I118" s="76">
        <v>62068566.100000001</v>
      </c>
      <c r="J118" s="2">
        <v>25415</v>
      </c>
      <c r="K118" s="2">
        <v>613</v>
      </c>
      <c r="L118" s="2">
        <v>146</v>
      </c>
      <c r="M118" s="3">
        <v>195598514</v>
      </c>
      <c r="N118" s="3">
        <v>7696</v>
      </c>
      <c r="O118" s="36">
        <v>0.91700000000000004</v>
      </c>
      <c r="P118" s="36">
        <v>4.3999999999999997E-2</v>
      </c>
      <c r="Q118" s="36">
        <v>3.9E-2</v>
      </c>
      <c r="R118" s="36">
        <v>0.97699999999999998</v>
      </c>
      <c r="S118" s="36">
        <v>2.3E-2</v>
      </c>
      <c r="T118" s="36">
        <v>6.0000000000000001E-3</v>
      </c>
      <c r="U118" s="2">
        <v>132</v>
      </c>
      <c r="V118" s="2">
        <v>105</v>
      </c>
      <c r="W118" s="2">
        <v>71</v>
      </c>
      <c r="X118" s="2">
        <v>34</v>
      </c>
      <c r="Y118" s="76">
        <v>805623.83</v>
      </c>
      <c r="Z118" s="76">
        <v>585233.06999999995</v>
      </c>
      <c r="AA118" s="76">
        <v>220390.76</v>
      </c>
      <c r="AB118" s="2">
        <v>85</v>
      </c>
      <c r="AC118" s="2">
        <v>6</v>
      </c>
      <c r="AD118" s="2">
        <v>146</v>
      </c>
      <c r="AE118" s="3">
        <v>632600</v>
      </c>
      <c r="AF118" s="3">
        <v>7442</v>
      </c>
      <c r="AG118" s="36">
        <v>0.96499999999999997</v>
      </c>
      <c r="AH118" s="36">
        <v>1.2E-2</v>
      </c>
      <c r="AI118" s="36">
        <v>2.4E-2</v>
      </c>
      <c r="AL118" s="83">
        <f t="shared" si="3"/>
        <v>1.006</v>
      </c>
      <c r="AM118" s="83">
        <f t="shared" si="4"/>
        <v>1</v>
      </c>
      <c r="AN118" s="83">
        <f t="shared" si="5"/>
        <v>1.0009999999999999</v>
      </c>
    </row>
    <row r="119" spans="1:40" x14ac:dyDescent="0.45">
      <c r="A119" s="60">
        <v>44178</v>
      </c>
      <c r="B119" s="1" t="s">
        <v>214</v>
      </c>
      <c r="C119" s="1" t="s">
        <v>215</v>
      </c>
      <c r="D119" s="2">
        <v>498375</v>
      </c>
      <c r="E119" s="2">
        <v>350991</v>
      </c>
      <c r="F119" s="2">
        <v>147384</v>
      </c>
      <c r="G119" s="76">
        <v>3614076931.4499998</v>
      </c>
      <c r="H119" s="76">
        <v>2434909382.7200003</v>
      </c>
      <c r="I119" s="76">
        <v>1179167548.7299995</v>
      </c>
      <c r="J119" s="2">
        <v>473529</v>
      </c>
      <c r="K119" s="2">
        <v>24331</v>
      </c>
      <c r="L119" s="2">
        <v>514</v>
      </c>
      <c r="M119" s="3">
        <v>3415548090</v>
      </c>
      <c r="N119" s="3">
        <v>7213</v>
      </c>
      <c r="O119" s="36">
        <v>0.96</v>
      </c>
      <c r="P119" s="36">
        <v>1.9E-2</v>
      </c>
      <c r="Q119" s="36">
        <v>2.1999999999999999E-2</v>
      </c>
      <c r="R119" s="36">
        <v>0.96399999999999997</v>
      </c>
      <c r="S119" s="36">
        <v>3.5000000000000003E-2</v>
      </c>
      <c r="T119" s="36">
        <v>1E-3</v>
      </c>
      <c r="U119" s="2">
        <v>664</v>
      </c>
      <c r="V119" s="2">
        <v>1938</v>
      </c>
      <c r="W119" s="2">
        <v>1306</v>
      </c>
      <c r="X119" s="2">
        <v>632</v>
      </c>
      <c r="Y119" s="76">
        <v>12977284.01</v>
      </c>
      <c r="Z119" s="76">
        <v>9011976.1899999995</v>
      </c>
      <c r="AA119" s="76">
        <v>3965307.82</v>
      </c>
      <c r="AB119" s="2">
        <v>1910</v>
      </c>
      <c r="AC119" s="2">
        <v>178</v>
      </c>
      <c r="AD119" s="2">
        <v>514</v>
      </c>
      <c r="AE119" s="3">
        <v>12940203</v>
      </c>
      <c r="AF119" s="3">
        <v>6775</v>
      </c>
      <c r="AG119" s="36">
        <v>0.90900000000000003</v>
      </c>
      <c r="AH119" s="36">
        <v>5.1999999999999998E-2</v>
      </c>
      <c r="AI119" s="36">
        <v>3.9E-2</v>
      </c>
      <c r="AL119" s="83">
        <f t="shared" si="3"/>
        <v>1</v>
      </c>
      <c r="AM119" s="83">
        <f t="shared" si="4"/>
        <v>1.0009999999999999</v>
      </c>
      <c r="AN119" s="83">
        <f t="shared" si="5"/>
        <v>1</v>
      </c>
    </row>
    <row r="120" spans="1:40" x14ac:dyDescent="0.45">
      <c r="A120" s="60">
        <v>44178</v>
      </c>
      <c r="B120" s="1" t="s">
        <v>216</v>
      </c>
      <c r="C120" s="1" t="s">
        <v>164</v>
      </c>
      <c r="D120" s="2">
        <v>129001</v>
      </c>
      <c r="E120" s="2">
        <v>76506</v>
      </c>
      <c r="F120" s="2">
        <v>52495</v>
      </c>
      <c r="G120" s="76">
        <v>1058787170.9400001</v>
      </c>
      <c r="H120" s="76">
        <v>603416137.67000008</v>
      </c>
      <c r="I120" s="76">
        <v>455371033.26999992</v>
      </c>
      <c r="J120" s="2">
        <v>126890</v>
      </c>
      <c r="K120" s="2">
        <v>2761</v>
      </c>
      <c r="L120" s="2">
        <v>433</v>
      </c>
      <c r="M120" s="3">
        <v>1025855358</v>
      </c>
      <c r="N120" s="3">
        <v>8085</v>
      </c>
      <c r="O120" s="36">
        <v>0.98099999999999998</v>
      </c>
      <c r="P120" s="36">
        <v>1.2E-2</v>
      </c>
      <c r="Q120" s="36">
        <v>6.0000000000000001E-3</v>
      </c>
      <c r="R120" s="36">
        <v>0.98399999999999999</v>
      </c>
      <c r="S120" s="36">
        <v>2.1000000000000001E-2</v>
      </c>
      <c r="T120" s="36">
        <v>3.0000000000000001E-3</v>
      </c>
      <c r="U120" s="2">
        <v>418</v>
      </c>
      <c r="V120" s="2">
        <v>908</v>
      </c>
      <c r="W120" s="2">
        <v>649</v>
      </c>
      <c r="X120" s="2">
        <v>259</v>
      </c>
      <c r="Y120" s="76">
        <v>7026079.5999999996</v>
      </c>
      <c r="Z120" s="76">
        <v>5003003.09</v>
      </c>
      <c r="AA120" s="76">
        <v>2023076.51</v>
      </c>
      <c r="AB120" s="2">
        <v>884</v>
      </c>
      <c r="AC120" s="2">
        <v>9</v>
      </c>
      <c r="AD120" s="2">
        <v>433</v>
      </c>
      <c r="AE120" s="3">
        <v>6652503</v>
      </c>
      <c r="AF120" s="3">
        <v>7525</v>
      </c>
      <c r="AG120" s="36">
        <v>0.95399999999999996</v>
      </c>
      <c r="AH120" s="36">
        <v>1.7999999999999999E-2</v>
      </c>
      <c r="AI120" s="36">
        <v>2.8000000000000001E-2</v>
      </c>
      <c r="AL120" s="83">
        <f t="shared" si="3"/>
        <v>1.0079999999999998</v>
      </c>
      <c r="AM120" s="83">
        <f t="shared" si="4"/>
        <v>0.999</v>
      </c>
      <c r="AN120" s="83">
        <f t="shared" si="5"/>
        <v>1</v>
      </c>
    </row>
    <row r="121" spans="1:40" x14ac:dyDescent="0.45">
      <c r="A121" s="60">
        <v>44178</v>
      </c>
      <c r="B121" s="1" t="s">
        <v>217</v>
      </c>
      <c r="C121" s="1" t="s">
        <v>61</v>
      </c>
      <c r="D121" s="2">
        <v>341</v>
      </c>
      <c r="E121" s="2">
        <v>328</v>
      </c>
      <c r="F121" s="2">
        <v>13</v>
      </c>
      <c r="G121" s="76">
        <v>750182</v>
      </c>
      <c r="H121" s="76">
        <v>701153</v>
      </c>
      <c r="I121" s="76">
        <v>49029</v>
      </c>
      <c r="J121" s="2">
        <v>306</v>
      </c>
      <c r="K121" s="2">
        <v>31</v>
      </c>
      <c r="L121" s="2">
        <v>4</v>
      </c>
      <c r="M121" s="3">
        <v>378886</v>
      </c>
      <c r="N121" s="3">
        <v>1238</v>
      </c>
      <c r="O121" s="36">
        <v>0.97699999999999998</v>
      </c>
      <c r="P121" s="36">
        <v>3.0000000000000001E-3</v>
      </c>
      <c r="Q121" s="36">
        <v>0.02</v>
      </c>
      <c r="R121" s="36">
        <v>0.89700000000000002</v>
      </c>
      <c r="S121" s="36">
        <v>9.0999999999999998E-2</v>
      </c>
      <c r="T121" s="36">
        <v>1.2E-2</v>
      </c>
      <c r="U121" s="2">
        <v>4</v>
      </c>
      <c r="V121" s="2">
        <v>6</v>
      </c>
      <c r="W121" s="2">
        <v>5</v>
      </c>
      <c r="X121" s="2">
        <v>1</v>
      </c>
      <c r="Y121" s="76">
        <v>20622</v>
      </c>
      <c r="Z121" s="76">
        <v>20622</v>
      </c>
      <c r="AA121" s="76">
        <v>0</v>
      </c>
      <c r="AB121" s="2">
        <v>5</v>
      </c>
      <c r="AC121" s="2">
        <v>1</v>
      </c>
      <c r="AD121" s="2">
        <v>4</v>
      </c>
      <c r="AE121" s="3">
        <v>10050</v>
      </c>
      <c r="AF121" s="3">
        <v>2010</v>
      </c>
      <c r="AG121" s="36">
        <v>1</v>
      </c>
      <c r="AH121" s="36">
        <v>0</v>
      </c>
      <c r="AI121" s="36">
        <v>0</v>
      </c>
      <c r="AL121" s="83">
        <f t="shared" si="3"/>
        <v>1</v>
      </c>
      <c r="AM121" s="83">
        <f t="shared" si="4"/>
        <v>1</v>
      </c>
      <c r="AN121" s="83">
        <f t="shared" si="5"/>
        <v>1</v>
      </c>
    </row>
    <row r="122" spans="1:40" x14ac:dyDescent="0.45">
      <c r="A122" s="60">
        <v>44178</v>
      </c>
      <c r="B122" s="1" t="s">
        <v>218</v>
      </c>
      <c r="C122" s="1" t="s">
        <v>7</v>
      </c>
      <c r="D122" s="2">
        <v>7225</v>
      </c>
      <c r="E122" s="2">
        <v>6407</v>
      </c>
      <c r="F122" s="2">
        <v>818</v>
      </c>
      <c r="G122" s="76">
        <v>28410583</v>
      </c>
      <c r="H122" s="76">
        <v>23593321</v>
      </c>
      <c r="I122" s="76">
        <v>4817262</v>
      </c>
      <c r="J122" s="2">
        <v>6362</v>
      </c>
      <c r="K122" s="2">
        <v>837</v>
      </c>
      <c r="L122" s="2">
        <v>26</v>
      </c>
      <c r="M122" s="3">
        <v>25783274</v>
      </c>
      <c r="N122" s="3">
        <v>4053</v>
      </c>
      <c r="O122" s="36">
        <v>0.91700000000000004</v>
      </c>
      <c r="P122" s="36">
        <v>3.2000000000000001E-2</v>
      </c>
      <c r="Q122" s="36">
        <v>5.0999999999999997E-2</v>
      </c>
      <c r="R122" s="36">
        <v>0.88100000000000001</v>
      </c>
      <c r="S122" s="36">
        <v>0.11600000000000001</v>
      </c>
      <c r="T122" s="36">
        <v>4.0000000000000001E-3</v>
      </c>
      <c r="U122" s="2">
        <v>24</v>
      </c>
      <c r="V122" s="2">
        <v>29</v>
      </c>
      <c r="W122" s="2">
        <v>27</v>
      </c>
      <c r="X122" s="2">
        <v>2</v>
      </c>
      <c r="Y122" s="76">
        <v>128288</v>
      </c>
      <c r="Z122" s="76">
        <v>113288</v>
      </c>
      <c r="AA122" s="76">
        <v>15000</v>
      </c>
      <c r="AB122" s="2">
        <v>24</v>
      </c>
      <c r="AC122" s="2">
        <v>3</v>
      </c>
      <c r="AD122" s="2">
        <v>26</v>
      </c>
      <c r="AE122" s="3">
        <v>111702</v>
      </c>
      <c r="AF122" s="3">
        <v>4654</v>
      </c>
      <c r="AG122" s="36">
        <v>0.83299999999999996</v>
      </c>
      <c r="AH122" s="36">
        <v>8.3000000000000004E-2</v>
      </c>
      <c r="AI122" s="36">
        <v>8.3000000000000004E-2</v>
      </c>
      <c r="AL122" s="83">
        <f t="shared" si="3"/>
        <v>1.0009999999999999</v>
      </c>
      <c r="AM122" s="83">
        <f t="shared" si="4"/>
        <v>1</v>
      </c>
      <c r="AN122" s="83">
        <f t="shared" si="5"/>
        <v>0.99899999999999989</v>
      </c>
    </row>
    <row r="123" spans="1:40" x14ac:dyDescent="0.45">
      <c r="A123" s="60">
        <v>44178</v>
      </c>
      <c r="B123" s="1" t="s">
        <v>219</v>
      </c>
      <c r="C123" s="1" t="s">
        <v>35</v>
      </c>
      <c r="D123" s="2">
        <v>214</v>
      </c>
      <c r="E123" s="2">
        <v>146</v>
      </c>
      <c r="F123" s="2">
        <v>68</v>
      </c>
      <c r="G123" s="76">
        <v>1965152</v>
      </c>
      <c r="H123" s="76">
        <v>1330506</v>
      </c>
      <c r="I123" s="76">
        <v>634646</v>
      </c>
      <c r="J123" s="2">
        <v>206</v>
      </c>
      <c r="K123" s="2">
        <v>8</v>
      </c>
      <c r="L123" s="2">
        <v>0</v>
      </c>
      <c r="M123" s="3">
        <v>1909841</v>
      </c>
      <c r="N123" s="3">
        <v>9271</v>
      </c>
      <c r="O123" s="36">
        <v>0.66</v>
      </c>
      <c r="P123" s="36">
        <v>0.15</v>
      </c>
      <c r="Q123" s="36">
        <v>0.189</v>
      </c>
      <c r="R123" s="36">
        <v>0.96299999999999997</v>
      </c>
      <c r="S123" s="36">
        <v>3.6999999999999998E-2</v>
      </c>
      <c r="T123" s="36">
        <v>0</v>
      </c>
      <c r="U123" s="2">
        <v>1</v>
      </c>
      <c r="V123" s="2">
        <v>0</v>
      </c>
      <c r="W123" s="2">
        <v>0</v>
      </c>
      <c r="X123" s="2">
        <v>0</v>
      </c>
      <c r="Y123" s="76">
        <v>0</v>
      </c>
      <c r="Z123" s="76">
        <v>0</v>
      </c>
      <c r="AA123" s="76">
        <v>0</v>
      </c>
      <c r="AB123" s="2">
        <v>0</v>
      </c>
      <c r="AC123" s="2">
        <v>1</v>
      </c>
      <c r="AD123" s="2">
        <v>0</v>
      </c>
      <c r="AE123" s="3">
        <v>0</v>
      </c>
      <c r="AF123" s="3">
        <v>0</v>
      </c>
      <c r="AG123" s="36">
        <v>0</v>
      </c>
      <c r="AH123" s="36">
        <v>0</v>
      </c>
      <c r="AI123" s="36">
        <v>0</v>
      </c>
      <c r="AL123" s="83">
        <f t="shared" si="3"/>
        <v>1</v>
      </c>
      <c r="AM123" s="83">
        <f t="shared" si="4"/>
        <v>0.99900000000000011</v>
      </c>
      <c r="AN123" s="83">
        <f t="shared" si="5"/>
        <v>0</v>
      </c>
    </row>
    <row r="124" spans="1:40" x14ac:dyDescent="0.45">
      <c r="A124" s="60">
        <v>44178</v>
      </c>
      <c r="B124" s="1" t="s">
        <v>220</v>
      </c>
      <c r="C124" s="1" t="s">
        <v>221</v>
      </c>
      <c r="D124" s="2">
        <v>3143</v>
      </c>
      <c r="E124" s="2">
        <v>2190</v>
      </c>
      <c r="F124" s="2">
        <v>953</v>
      </c>
      <c r="G124" s="76">
        <v>28131480</v>
      </c>
      <c r="H124" s="76">
        <v>19872618</v>
      </c>
      <c r="I124" s="76">
        <v>8258862</v>
      </c>
      <c r="J124" s="2">
        <v>3086</v>
      </c>
      <c r="K124" s="2">
        <v>13</v>
      </c>
      <c r="L124" s="2">
        <v>44</v>
      </c>
      <c r="M124" s="3">
        <v>27422888</v>
      </c>
      <c r="N124" s="3">
        <v>8886</v>
      </c>
      <c r="O124" s="36">
        <v>0.89500000000000002</v>
      </c>
      <c r="P124" s="36">
        <v>2.7E-2</v>
      </c>
      <c r="Q124" s="36">
        <v>7.6999999999999999E-2</v>
      </c>
      <c r="R124" s="36">
        <v>0.98199999999999998</v>
      </c>
      <c r="S124" s="36">
        <v>4.0000000000000001E-3</v>
      </c>
      <c r="T124" s="36">
        <v>1.4E-2</v>
      </c>
      <c r="U124" s="2">
        <v>46</v>
      </c>
      <c r="V124" s="2">
        <v>18</v>
      </c>
      <c r="W124" s="2">
        <v>9</v>
      </c>
      <c r="X124" s="2">
        <v>9</v>
      </c>
      <c r="Y124" s="76">
        <v>137110</v>
      </c>
      <c r="Z124" s="76">
        <v>82026</v>
      </c>
      <c r="AA124" s="76">
        <v>55084</v>
      </c>
      <c r="AB124" s="2">
        <v>20</v>
      </c>
      <c r="AC124" s="2">
        <v>0</v>
      </c>
      <c r="AD124" s="2">
        <v>44</v>
      </c>
      <c r="AE124" s="3">
        <v>156205</v>
      </c>
      <c r="AF124" s="3">
        <v>7810</v>
      </c>
      <c r="AG124" s="36">
        <v>0.85</v>
      </c>
      <c r="AH124" s="36">
        <v>0.05</v>
      </c>
      <c r="AI124" s="36">
        <v>0.1</v>
      </c>
      <c r="AL124" s="83">
        <f t="shared" si="3"/>
        <v>1</v>
      </c>
      <c r="AM124" s="83">
        <f t="shared" si="4"/>
        <v>0.999</v>
      </c>
      <c r="AN124" s="83">
        <f t="shared" si="5"/>
        <v>1</v>
      </c>
    </row>
    <row r="125" spans="1:40" x14ac:dyDescent="0.45">
      <c r="A125" s="60">
        <v>44178</v>
      </c>
      <c r="B125" s="1" t="s">
        <v>222</v>
      </c>
      <c r="C125" s="1" t="s">
        <v>223</v>
      </c>
      <c r="D125" s="2">
        <v>28250</v>
      </c>
      <c r="E125" s="2">
        <v>19484</v>
      </c>
      <c r="F125" s="2">
        <v>8766</v>
      </c>
      <c r="G125" s="76">
        <v>224287473</v>
      </c>
      <c r="H125" s="76">
        <v>150686241</v>
      </c>
      <c r="I125" s="76">
        <v>73601232</v>
      </c>
      <c r="J125" s="2">
        <v>26685</v>
      </c>
      <c r="K125" s="2">
        <v>1524</v>
      </c>
      <c r="L125" s="2">
        <v>41</v>
      </c>
      <c r="M125" s="3">
        <v>213134495</v>
      </c>
      <c r="N125" s="3">
        <v>7987</v>
      </c>
      <c r="O125" s="36">
        <v>0.997</v>
      </c>
      <c r="P125" s="36">
        <v>3.0000000000000001E-3</v>
      </c>
      <c r="Q125" s="36">
        <v>0</v>
      </c>
      <c r="R125" s="36">
        <v>0.94699999999999995</v>
      </c>
      <c r="S125" s="36">
        <v>5.0999999999999997E-2</v>
      </c>
      <c r="T125" s="36">
        <v>1E-3</v>
      </c>
      <c r="U125" s="2">
        <v>43</v>
      </c>
      <c r="V125" s="2">
        <v>108</v>
      </c>
      <c r="W125" s="2">
        <v>73</v>
      </c>
      <c r="X125" s="2">
        <v>35</v>
      </c>
      <c r="Y125" s="76">
        <v>762676</v>
      </c>
      <c r="Z125" s="76">
        <v>573159</v>
      </c>
      <c r="AA125" s="76">
        <v>189517</v>
      </c>
      <c r="AB125" s="2">
        <v>99</v>
      </c>
      <c r="AC125" s="2">
        <v>11</v>
      </c>
      <c r="AD125" s="2">
        <v>41</v>
      </c>
      <c r="AE125" s="3">
        <v>707721</v>
      </c>
      <c r="AF125" s="3">
        <v>7149</v>
      </c>
      <c r="AG125" s="36">
        <v>1</v>
      </c>
      <c r="AH125" s="36">
        <v>0</v>
      </c>
      <c r="AI125" s="36">
        <v>0</v>
      </c>
      <c r="AL125" s="83">
        <f t="shared" si="3"/>
        <v>0.999</v>
      </c>
      <c r="AM125" s="83">
        <f t="shared" si="4"/>
        <v>1</v>
      </c>
      <c r="AN125" s="83">
        <f t="shared" si="5"/>
        <v>1</v>
      </c>
    </row>
    <row r="126" spans="1:40" x14ac:dyDescent="0.45">
      <c r="A126" s="60">
        <v>44178</v>
      </c>
      <c r="B126" s="1" t="s">
        <v>224</v>
      </c>
      <c r="C126" s="1" t="s">
        <v>225</v>
      </c>
      <c r="D126" s="2">
        <v>12916</v>
      </c>
      <c r="E126" s="2">
        <v>8420</v>
      </c>
      <c r="F126" s="2">
        <v>4496</v>
      </c>
      <c r="G126" s="76">
        <v>118140679.87000003</v>
      </c>
      <c r="H126" s="76">
        <v>76220929.710000038</v>
      </c>
      <c r="I126" s="76">
        <v>41919750.159999989</v>
      </c>
      <c r="J126" s="2">
        <v>12799</v>
      </c>
      <c r="K126" s="2">
        <v>140</v>
      </c>
      <c r="L126" s="2">
        <v>73</v>
      </c>
      <c r="M126" s="3">
        <v>117013060</v>
      </c>
      <c r="N126" s="3">
        <v>9142</v>
      </c>
      <c r="O126" s="36">
        <v>0.85199999999999998</v>
      </c>
      <c r="P126" s="36">
        <v>5.6000000000000001E-2</v>
      </c>
      <c r="Q126" s="36">
        <v>9.0999999999999998E-2</v>
      </c>
      <c r="R126" s="36">
        <v>0.99099999999999999</v>
      </c>
      <c r="S126" s="36">
        <v>1.0999999999999999E-2</v>
      </c>
      <c r="T126" s="36">
        <v>6.0000000000000001E-3</v>
      </c>
      <c r="U126" s="2">
        <v>79</v>
      </c>
      <c r="V126" s="2">
        <v>80</v>
      </c>
      <c r="W126" s="2">
        <v>56</v>
      </c>
      <c r="X126" s="2">
        <v>24</v>
      </c>
      <c r="Y126" s="76">
        <v>676139.54</v>
      </c>
      <c r="Z126" s="76">
        <v>467609.53</v>
      </c>
      <c r="AA126" s="76">
        <v>208530.01</v>
      </c>
      <c r="AB126" s="2">
        <v>84</v>
      </c>
      <c r="AC126" s="2">
        <v>2</v>
      </c>
      <c r="AD126" s="2">
        <v>73</v>
      </c>
      <c r="AE126" s="3">
        <v>684245</v>
      </c>
      <c r="AF126" s="3">
        <v>8146</v>
      </c>
      <c r="AG126" s="36">
        <v>0.75</v>
      </c>
      <c r="AH126" s="36">
        <v>0.14299999999999999</v>
      </c>
      <c r="AI126" s="36">
        <v>0.107</v>
      </c>
      <c r="AL126" s="83">
        <f t="shared" si="3"/>
        <v>1.008</v>
      </c>
      <c r="AM126" s="83">
        <f t="shared" si="4"/>
        <v>0.999</v>
      </c>
      <c r="AN126" s="83">
        <f t="shared" si="5"/>
        <v>1</v>
      </c>
    </row>
    <row r="127" spans="1:40" x14ac:dyDescent="0.45">
      <c r="A127" s="60">
        <v>44178</v>
      </c>
      <c r="B127" s="1" t="s">
        <v>226</v>
      </c>
      <c r="C127" s="1" t="s">
        <v>227</v>
      </c>
      <c r="D127" s="2">
        <v>3796</v>
      </c>
      <c r="E127" s="2">
        <v>2678</v>
      </c>
      <c r="F127" s="2">
        <v>1118</v>
      </c>
      <c r="G127" s="76">
        <v>27993641</v>
      </c>
      <c r="H127" s="76">
        <v>19218029</v>
      </c>
      <c r="I127" s="76">
        <v>8775612</v>
      </c>
      <c r="J127" s="2">
        <v>3707</v>
      </c>
      <c r="K127" s="2">
        <v>69</v>
      </c>
      <c r="L127" s="2">
        <v>20</v>
      </c>
      <c r="M127" s="3">
        <v>27417200</v>
      </c>
      <c r="N127" s="3">
        <v>7396</v>
      </c>
      <c r="O127" s="36">
        <v>0.876</v>
      </c>
      <c r="P127" s="36">
        <v>5.8999999999999997E-2</v>
      </c>
      <c r="Q127" s="36">
        <v>6.5000000000000002E-2</v>
      </c>
      <c r="R127" s="36">
        <v>0.97799999999999998</v>
      </c>
      <c r="S127" s="36">
        <v>1.7000000000000001E-2</v>
      </c>
      <c r="T127" s="36">
        <v>5.0000000000000001E-3</v>
      </c>
      <c r="U127" s="2">
        <v>13</v>
      </c>
      <c r="V127" s="2">
        <v>22</v>
      </c>
      <c r="W127" s="2">
        <v>14</v>
      </c>
      <c r="X127" s="2">
        <v>8</v>
      </c>
      <c r="Y127" s="76">
        <v>135526</v>
      </c>
      <c r="Z127" s="76">
        <v>100474</v>
      </c>
      <c r="AA127" s="76">
        <v>35052</v>
      </c>
      <c r="AB127" s="2">
        <v>15</v>
      </c>
      <c r="AC127" s="2">
        <v>0</v>
      </c>
      <c r="AD127" s="2">
        <v>20</v>
      </c>
      <c r="AE127" s="3">
        <v>104655</v>
      </c>
      <c r="AF127" s="3">
        <v>6977</v>
      </c>
      <c r="AG127" s="36">
        <v>0.93300000000000005</v>
      </c>
      <c r="AH127" s="36">
        <v>6.7000000000000004E-2</v>
      </c>
      <c r="AI127" s="36">
        <v>0</v>
      </c>
      <c r="AL127" s="83">
        <f t="shared" si="3"/>
        <v>1</v>
      </c>
      <c r="AM127" s="83">
        <f t="shared" si="4"/>
        <v>1</v>
      </c>
      <c r="AN127" s="83">
        <f t="shared" si="5"/>
        <v>1</v>
      </c>
    </row>
    <row r="128" spans="1:40" x14ac:dyDescent="0.45">
      <c r="A128" s="60">
        <v>44178</v>
      </c>
      <c r="B128" s="1" t="s">
        <v>232</v>
      </c>
      <c r="C128" s="1" t="s">
        <v>61</v>
      </c>
      <c r="D128" s="2">
        <v>298</v>
      </c>
      <c r="E128" s="2">
        <v>271</v>
      </c>
      <c r="F128" s="2">
        <v>27</v>
      </c>
      <c r="G128" s="76">
        <v>1535360</v>
      </c>
      <c r="H128" s="76">
        <v>1320542</v>
      </c>
      <c r="I128" s="76">
        <v>214818</v>
      </c>
      <c r="J128" s="2">
        <v>251</v>
      </c>
      <c r="K128" s="2">
        <v>46</v>
      </c>
      <c r="L128" s="2">
        <v>1</v>
      </c>
      <c r="M128" s="3">
        <v>1372104</v>
      </c>
      <c r="N128" s="3">
        <v>5467</v>
      </c>
      <c r="O128" s="36">
        <v>0.66100000000000003</v>
      </c>
      <c r="P128" s="36">
        <v>0.151</v>
      </c>
      <c r="Q128" s="36">
        <v>0.187</v>
      </c>
      <c r="R128" s="36">
        <v>0.84199999999999997</v>
      </c>
      <c r="S128" s="36">
        <v>0.154</v>
      </c>
      <c r="T128" s="36">
        <v>3.0000000000000001E-3</v>
      </c>
      <c r="U128" s="2">
        <v>0</v>
      </c>
      <c r="V128" s="2">
        <v>5</v>
      </c>
      <c r="W128" s="2">
        <v>5</v>
      </c>
      <c r="X128" s="2">
        <v>0</v>
      </c>
      <c r="Y128" s="76">
        <v>11380</v>
      </c>
      <c r="Z128" s="76">
        <v>11380</v>
      </c>
      <c r="AA128" s="76">
        <v>0</v>
      </c>
      <c r="AB128" s="2">
        <v>0</v>
      </c>
      <c r="AC128" s="2">
        <v>4</v>
      </c>
      <c r="AD128" s="2">
        <v>1</v>
      </c>
      <c r="AE128" s="3">
        <v>0</v>
      </c>
      <c r="AF128" s="3">
        <v>0</v>
      </c>
      <c r="AG128" s="36">
        <v>0</v>
      </c>
      <c r="AH128" s="36">
        <v>0</v>
      </c>
      <c r="AI128" s="36">
        <v>0</v>
      </c>
      <c r="AL128" s="83">
        <f t="shared" si="3"/>
        <v>0.999</v>
      </c>
      <c r="AM128" s="83">
        <f t="shared" si="4"/>
        <v>0.99900000000000011</v>
      </c>
      <c r="AN128" s="83">
        <f t="shared" si="5"/>
        <v>0</v>
      </c>
    </row>
    <row r="129" spans="1:40" x14ac:dyDescent="0.45">
      <c r="A129" s="60">
        <v>44178</v>
      </c>
      <c r="B129" s="1" t="s">
        <v>239</v>
      </c>
      <c r="C129" s="1" t="s">
        <v>240</v>
      </c>
      <c r="D129" s="2">
        <v>668</v>
      </c>
      <c r="E129" s="2">
        <v>479</v>
      </c>
      <c r="F129" s="2">
        <v>189</v>
      </c>
      <c r="G129" s="76">
        <v>5269569</v>
      </c>
      <c r="H129" s="76">
        <v>3677271</v>
      </c>
      <c r="I129" s="76">
        <v>1592298</v>
      </c>
      <c r="J129" s="2">
        <v>646</v>
      </c>
      <c r="K129" s="2">
        <v>19</v>
      </c>
      <c r="L129" s="2">
        <v>3</v>
      </c>
      <c r="M129" s="3">
        <v>5138460</v>
      </c>
      <c r="N129" s="3">
        <v>7954</v>
      </c>
      <c r="O129" s="36">
        <v>0.99199999999999999</v>
      </c>
      <c r="P129" s="36">
        <v>5.0000000000000001E-3</v>
      </c>
      <c r="Q129" s="36">
        <v>3.0000000000000001E-3</v>
      </c>
      <c r="R129" s="36">
        <v>0.96699999999999997</v>
      </c>
      <c r="S129" s="36">
        <v>2.8000000000000001E-2</v>
      </c>
      <c r="T129" s="36">
        <v>4.0000000000000001E-3</v>
      </c>
      <c r="U129" s="2">
        <v>2</v>
      </c>
      <c r="V129" s="2">
        <v>3</v>
      </c>
      <c r="W129" s="2">
        <v>2</v>
      </c>
      <c r="X129" s="2">
        <v>1</v>
      </c>
      <c r="Y129" s="76">
        <v>22308</v>
      </c>
      <c r="Z129" s="76">
        <v>20000</v>
      </c>
      <c r="AA129" s="76">
        <v>2308</v>
      </c>
      <c r="AB129" s="2">
        <v>2</v>
      </c>
      <c r="AC129" s="2">
        <v>0</v>
      </c>
      <c r="AD129" s="2">
        <v>3</v>
      </c>
      <c r="AE129" s="3">
        <v>20000</v>
      </c>
      <c r="AF129" s="3">
        <v>10000</v>
      </c>
      <c r="AG129" s="36">
        <v>1</v>
      </c>
      <c r="AH129" s="36">
        <v>0</v>
      </c>
      <c r="AI129" s="36">
        <v>0</v>
      </c>
      <c r="AL129" s="83">
        <f t="shared" si="3"/>
        <v>0.999</v>
      </c>
      <c r="AM129" s="83">
        <f t="shared" si="4"/>
        <v>1</v>
      </c>
      <c r="AN129" s="83">
        <f t="shared" si="5"/>
        <v>1</v>
      </c>
    </row>
    <row r="130" spans="1:40" x14ac:dyDescent="0.45">
      <c r="A130" s="60">
        <v>44178</v>
      </c>
      <c r="B130" s="1" t="s">
        <v>241</v>
      </c>
      <c r="C130" s="1" t="s">
        <v>144</v>
      </c>
      <c r="D130" s="2">
        <v>13907</v>
      </c>
      <c r="E130" s="2">
        <v>11366</v>
      </c>
      <c r="F130" s="2">
        <v>2541</v>
      </c>
      <c r="G130" s="76">
        <v>90506460</v>
      </c>
      <c r="H130" s="76">
        <v>72412600</v>
      </c>
      <c r="I130" s="76">
        <v>18093860</v>
      </c>
      <c r="J130" s="2">
        <v>12799</v>
      </c>
      <c r="K130" s="2">
        <v>772</v>
      </c>
      <c r="L130" s="2">
        <v>336</v>
      </c>
      <c r="M130" s="3">
        <v>79255231</v>
      </c>
      <c r="N130" s="3">
        <v>6192</v>
      </c>
      <c r="O130" s="36">
        <v>0.90100000000000002</v>
      </c>
      <c r="P130" s="36">
        <v>4.3999999999999997E-2</v>
      </c>
      <c r="Q130" s="36">
        <v>5.5E-2</v>
      </c>
      <c r="R130" s="36">
        <v>0.92100000000000004</v>
      </c>
      <c r="S130" s="36">
        <v>5.5E-2</v>
      </c>
      <c r="T130" s="36">
        <v>2.4E-2</v>
      </c>
      <c r="U130" s="2">
        <v>340</v>
      </c>
      <c r="V130" s="2">
        <v>45</v>
      </c>
      <c r="W130" s="2">
        <v>36</v>
      </c>
      <c r="X130" s="2">
        <v>9</v>
      </c>
      <c r="Y130" s="76">
        <v>255164</v>
      </c>
      <c r="Z130" s="76">
        <v>223079</v>
      </c>
      <c r="AA130" s="76">
        <v>32085</v>
      </c>
      <c r="AB130" s="2">
        <v>48</v>
      </c>
      <c r="AC130" s="2">
        <v>1</v>
      </c>
      <c r="AD130" s="2">
        <v>336</v>
      </c>
      <c r="AE130" s="3">
        <v>277842</v>
      </c>
      <c r="AF130" s="3">
        <v>5788</v>
      </c>
      <c r="AG130" s="36">
        <v>0.83299999999999996</v>
      </c>
      <c r="AH130" s="36">
        <v>4.2000000000000003E-2</v>
      </c>
      <c r="AI130" s="36">
        <v>0.125</v>
      </c>
      <c r="AL130" s="83">
        <f t="shared" ref="AL130:AL140" si="6">R130+S130+T130</f>
        <v>1</v>
      </c>
      <c r="AM130" s="83">
        <f t="shared" ref="AM130:AM140" si="7">O130+P130+Q130</f>
        <v>1</v>
      </c>
      <c r="AN130" s="83">
        <f t="shared" ref="AN130:AN140" si="8">AG130+AH130+AI130</f>
        <v>1</v>
      </c>
    </row>
    <row r="131" spans="1:40" x14ac:dyDescent="0.45">
      <c r="A131" s="60">
        <v>44178</v>
      </c>
      <c r="B131" s="1" t="s">
        <v>242</v>
      </c>
      <c r="C131" s="1" t="s">
        <v>243</v>
      </c>
      <c r="D131" s="2">
        <v>1370</v>
      </c>
      <c r="E131" s="2">
        <v>895</v>
      </c>
      <c r="F131" s="2">
        <v>475</v>
      </c>
      <c r="G131" s="76">
        <v>12763191.34</v>
      </c>
      <c r="H131" s="76">
        <v>8230601.2200000007</v>
      </c>
      <c r="I131" s="76">
        <v>4532590.1199999992</v>
      </c>
      <c r="J131" s="2">
        <v>1348</v>
      </c>
      <c r="K131" s="2">
        <v>15</v>
      </c>
      <c r="L131" s="2">
        <v>7</v>
      </c>
      <c r="M131" s="3">
        <v>12560928</v>
      </c>
      <c r="N131" s="3">
        <v>9318</v>
      </c>
      <c r="O131" s="36">
        <v>0.94</v>
      </c>
      <c r="P131" s="36">
        <v>2.7E-2</v>
      </c>
      <c r="Q131" s="36">
        <v>3.3000000000000002E-2</v>
      </c>
      <c r="R131" s="36">
        <v>0.98399999999999999</v>
      </c>
      <c r="S131" s="36">
        <v>1.0999999999999999E-2</v>
      </c>
      <c r="T131" s="36">
        <v>5.0000000000000001E-3</v>
      </c>
      <c r="U131" s="2">
        <v>4</v>
      </c>
      <c r="V131" s="2">
        <v>6</v>
      </c>
      <c r="W131" s="2">
        <v>1</v>
      </c>
      <c r="X131" s="2">
        <v>5</v>
      </c>
      <c r="Y131" s="76">
        <v>60000</v>
      </c>
      <c r="Z131" s="76">
        <v>10000</v>
      </c>
      <c r="AA131" s="76">
        <v>50000</v>
      </c>
      <c r="AB131" s="2">
        <v>3</v>
      </c>
      <c r="AC131" s="2">
        <v>0</v>
      </c>
      <c r="AD131" s="2">
        <v>7</v>
      </c>
      <c r="AE131" s="3">
        <v>30000</v>
      </c>
      <c r="AF131" s="3">
        <v>10000</v>
      </c>
      <c r="AG131" s="36">
        <v>1</v>
      </c>
      <c r="AH131" s="36">
        <v>0</v>
      </c>
      <c r="AI131" s="36">
        <v>0</v>
      </c>
      <c r="AL131" s="83">
        <f t="shared" si="6"/>
        <v>1</v>
      </c>
      <c r="AM131" s="83">
        <f t="shared" si="7"/>
        <v>1</v>
      </c>
      <c r="AN131" s="83">
        <f t="shared" si="8"/>
        <v>1</v>
      </c>
    </row>
    <row r="132" spans="1:40" x14ac:dyDescent="0.45">
      <c r="A132" s="60">
        <v>44178</v>
      </c>
      <c r="B132" s="1" t="s">
        <v>244</v>
      </c>
      <c r="C132" s="1" t="s">
        <v>245</v>
      </c>
      <c r="D132" s="2">
        <v>43725</v>
      </c>
      <c r="E132" s="2">
        <v>30227</v>
      </c>
      <c r="F132" s="2">
        <v>13498</v>
      </c>
      <c r="G132" s="76">
        <v>334088754.39999986</v>
      </c>
      <c r="H132" s="76">
        <v>218822887.24999988</v>
      </c>
      <c r="I132" s="76">
        <v>115265867.14999996</v>
      </c>
      <c r="J132" s="2">
        <v>42151</v>
      </c>
      <c r="K132" s="2">
        <v>1294</v>
      </c>
      <c r="L132" s="2">
        <v>273</v>
      </c>
      <c r="M132" s="3">
        <v>321064150</v>
      </c>
      <c r="N132" s="3">
        <v>7617</v>
      </c>
      <c r="O132" s="36">
        <v>0.84799999999999998</v>
      </c>
      <c r="P132" s="36">
        <v>5.3999999999999999E-2</v>
      </c>
      <c r="Q132" s="36">
        <v>9.9000000000000005E-2</v>
      </c>
      <c r="R132" s="36">
        <v>0.96499999999999997</v>
      </c>
      <c r="S132" s="36">
        <v>2.9000000000000001E-2</v>
      </c>
      <c r="T132" s="36">
        <v>6.0000000000000001E-3</v>
      </c>
      <c r="U132" s="2">
        <v>267</v>
      </c>
      <c r="V132" s="2">
        <v>143</v>
      </c>
      <c r="W132" s="2">
        <v>93</v>
      </c>
      <c r="X132" s="2">
        <v>50</v>
      </c>
      <c r="Y132" s="76">
        <v>1115438</v>
      </c>
      <c r="Z132" s="76">
        <v>722605.8</v>
      </c>
      <c r="AA132" s="76">
        <v>392832.2</v>
      </c>
      <c r="AB132" s="2">
        <v>133</v>
      </c>
      <c r="AC132" s="2">
        <v>4</v>
      </c>
      <c r="AD132" s="2">
        <v>273</v>
      </c>
      <c r="AE132" s="3">
        <v>1019167</v>
      </c>
      <c r="AF132" s="3">
        <v>7663</v>
      </c>
      <c r="AG132" s="36">
        <v>0.72899999999999998</v>
      </c>
      <c r="AH132" s="36">
        <v>0.188</v>
      </c>
      <c r="AI132" s="36">
        <v>8.3000000000000004E-2</v>
      </c>
      <c r="AL132" s="83">
        <f t="shared" si="6"/>
        <v>1</v>
      </c>
      <c r="AM132" s="83">
        <f t="shared" si="7"/>
        <v>1.0010000000000001</v>
      </c>
      <c r="AN132" s="83">
        <f t="shared" si="8"/>
        <v>1</v>
      </c>
    </row>
    <row r="133" spans="1:40" x14ac:dyDescent="0.45">
      <c r="A133" s="60">
        <v>44178</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44178</v>
      </c>
      <c r="B134" s="1" t="s">
        <v>247</v>
      </c>
      <c r="C134" s="1" t="s">
        <v>248</v>
      </c>
      <c r="D134" s="2">
        <v>32528</v>
      </c>
      <c r="E134" s="2">
        <v>23123</v>
      </c>
      <c r="F134" s="2">
        <v>9405</v>
      </c>
      <c r="G134" s="76">
        <v>265589663.83000001</v>
      </c>
      <c r="H134" s="76">
        <v>179582949.69</v>
      </c>
      <c r="I134" s="76">
        <v>86006714.140000001</v>
      </c>
      <c r="J134" s="2">
        <v>32225</v>
      </c>
      <c r="K134" s="2">
        <v>220</v>
      </c>
      <c r="L134" s="2">
        <v>81</v>
      </c>
      <c r="M134" s="3">
        <v>262398135</v>
      </c>
      <c r="N134" s="3">
        <v>8143</v>
      </c>
      <c r="O134" s="36">
        <v>0.995</v>
      </c>
      <c r="P134" s="36">
        <v>2E-3</v>
      </c>
      <c r="Q134" s="36">
        <v>2E-3</v>
      </c>
      <c r="R134" s="36">
        <v>0.99099999999999999</v>
      </c>
      <c r="S134" s="36">
        <v>6.0000000000000001E-3</v>
      </c>
      <c r="T134" s="36">
        <v>2E-3</v>
      </c>
      <c r="U134" s="2">
        <v>81</v>
      </c>
      <c r="V134" s="2">
        <v>257</v>
      </c>
      <c r="W134" s="2">
        <v>180</v>
      </c>
      <c r="X134" s="2">
        <v>77</v>
      </c>
      <c r="Y134" s="76">
        <v>2133067</v>
      </c>
      <c r="Z134" s="76">
        <v>1460942</v>
      </c>
      <c r="AA134" s="76">
        <v>672125</v>
      </c>
      <c r="AB134" s="2">
        <v>255</v>
      </c>
      <c r="AC134" s="2">
        <v>2</v>
      </c>
      <c r="AD134" s="2">
        <v>81</v>
      </c>
      <c r="AE134" s="3">
        <v>2116617</v>
      </c>
      <c r="AF134" s="3">
        <v>8300</v>
      </c>
      <c r="AG134" s="36">
        <v>0.996</v>
      </c>
      <c r="AH134" s="36">
        <v>0</v>
      </c>
      <c r="AI134" s="36">
        <v>4.0000000000000001E-3</v>
      </c>
      <c r="AJ134" s="60"/>
      <c r="AK134" s="1"/>
      <c r="AL134" s="84">
        <f t="shared" si="6"/>
        <v>0.999</v>
      </c>
      <c r="AM134" s="83">
        <f t="shared" si="7"/>
        <v>0.999</v>
      </c>
      <c r="AN134" s="83">
        <f t="shared" si="8"/>
        <v>1</v>
      </c>
    </row>
    <row r="135" spans="1:40" x14ac:dyDescent="0.45">
      <c r="A135" s="60">
        <v>44178</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44178</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44178</v>
      </c>
      <c r="B137" s="1" t="s">
        <v>252</v>
      </c>
      <c r="C137" s="1" t="s">
        <v>253</v>
      </c>
      <c r="D137" s="2">
        <v>10079</v>
      </c>
      <c r="E137" s="2">
        <v>7258</v>
      </c>
      <c r="F137" s="2">
        <v>2821</v>
      </c>
      <c r="G137" s="76">
        <v>80979528</v>
      </c>
      <c r="H137" s="76">
        <v>60684080</v>
      </c>
      <c r="I137" s="76">
        <v>20295448</v>
      </c>
      <c r="J137" s="2">
        <v>9860</v>
      </c>
      <c r="K137" s="2">
        <v>219</v>
      </c>
      <c r="L137" s="2">
        <v>0</v>
      </c>
      <c r="M137" s="3">
        <v>79910922</v>
      </c>
      <c r="N137" s="3">
        <v>8105</v>
      </c>
      <c r="O137" s="36">
        <v>0.80100000000000005</v>
      </c>
      <c r="P137" s="36">
        <v>0.124</v>
      </c>
      <c r="Q137" s="36">
        <v>7.4999999999999997E-2</v>
      </c>
      <c r="R137" s="36">
        <v>0.98199999999999998</v>
      </c>
      <c r="S137" s="36">
        <v>1.7999999999999999E-2</v>
      </c>
      <c r="T137" s="36">
        <v>0</v>
      </c>
      <c r="U137" s="2">
        <v>0</v>
      </c>
      <c r="V137" s="2">
        <v>0</v>
      </c>
      <c r="W137" s="2">
        <v>0</v>
      </c>
      <c r="X137" s="2">
        <v>0</v>
      </c>
      <c r="Y137" s="76">
        <v>0</v>
      </c>
      <c r="Z137" s="76">
        <v>0</v>
      </c>
      <c r="AA137" s="76">
        <v>0</v>
      </c>
      <c r="AB137" s="2">
        <v>0</v>
      </c>
      <c r="AC137" s="2">
        <v>0</v>
      </c>
      <c r="AD137" s="2">
        <v>0</v>
      </c>
      <c r="AE137" s="3">
        <v>0</v>
      </c>
      <c r="AF137" s="3">
        <v>0</v>
      </c>
      <c r="AG137" s="36">
        <v>0</v>
      </c>
      <c r="AH137" s="36">
        <v>0</v>
      </c>
      <c r="AI137" s="36">
        <v>0</v>
      </c>
      <c r="AL137" s="83">
        <f t="shared" si="6"/>
        <v>1</v>
      </c>
      <c r="AM137" s="83">
        <f t="shared" si="7"/>
        <v>1</v>
      </c>
      <c r="AN137" s="83">
        <f t="shared" si="8"/>
        <v>0</v>
      </c>
    </row>
    <row r="138" spans="1:40" x14ac:dyDescent="0.45">
      <c r="A138" s="60">
        <v>44178</v>
      </c>
      <c r="B138" s="1" t="s">
        <v>254</v>
      </c>
      <c r="C138" s="1" t="s">
        <v>164</v>
      </c>
      <c r="D138" s="2">
        <v>27436</v>
      </c>
      <c r="E138" s="2">
        <v>18181</v>
      </c>
      <c r="F138" s="2">
        <v>9255</v>
      </c>
      <c r="G138" s="76">
        <v>251239891.42000002</v>
      </c>
      <c r="H138" s="76">
        <v>163979729.84000003</v>
      </c>
      <c r="I138" s="76">
        <v>87260161.579999983</v>
      </c>
      <c r="J138" s="2">
        <v>27114</v>
      </c>
      <c r="K138" s="2">
        <v>303</v>
      </c>
      <c r="L138" s="2">
        <v>19</v>
      </c>
      <c r="M138" s="3">
        <v>246746567</v>
      </c>
      <c r="N138" s="3">
        <v>9100</v>
      </c>
      <c r="O138" s="36">
        <v>0.93700000000000006</v>
      </c>
      <c r="P138" s="36">
        <v>3.7999999999999999E-2</v>
      </c>
      <c r="Q138" s="36">
        <v>2.5000000000000001E-2</v>
      </c>
      <c r="R138" s="36">
        <v>0.98799999999999999</v>
      </c>
      <c r="S138" s="36">
        <v>1.0999999999999999E-2</v>
      </c>
      <c r="T138" s="36">
        <v>1E-3</v>
      </c>
      <c r="U138" s="2">
        <v>14</v>
      </c>
      <c r="V138" s="2">
        <v>126</v>
      </c>
      <c r="W138" s="2">
        <v>86</v>
      </c>
      <c r="X138" s="2">
        <v>40</v>
      </c>
      <c r="Y138" s="76">
        <v>1079927</v>
      </c>
      <c r="Z138" s="76">
        <v>738519</v>
      </c>
      <c r="AA138" s="76">
        <v>341408</v>
      </c>
      <c r="AB138" s="2">
        <v>121</v>
      </c>
      <c r="AC138" s="2">
        <v>0</v>
      </c>
      <c r="AD138" s="2">
        <v>19</v>
      </c>
      <c r="AE138" s="3">
        <v>1027437</v>
      </c>
      <c r="AF138" s="3">
        <v>8491</v>
      </c>
      <c r="AG138" s="36">
        <v>0.92600000000000005</v>
      </c>
      <c r="AH138" s="36">
        <v>6.6000000000000003E-2</v>
      </c>
      <c r="AI138" s="36">
        <v>8.0000000000000002E-3</v>
      </c>
      <c r="AL138" s="83">
        <f t="shared" si="6"/>
        <v>1</v>
      </c>
      <c r="AM138" s="83">
        <f t="shared" si="7"/>
        <v>1</v>
      </c>
      <c r="AN138" s="83">
        <f t="shared" si="8"/>
        <v>1</v>
      </c>
    </row>
    <row r="139" spans="1:40" x14ac:dyDescent="0.45">
      <c r="A139" s="60">
        <v>44178</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44178</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2">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44178</v>
      </c>
      <c r="B141" s="1" t="s">
        <v>258</v>
      </c>
      <c r="C141" s="1" t="s">
        <v>7</v>
      </c>
      <c r="D141" s="2">
        <v>1286</v>
      </c>
      <c r="E141" s="2">
        <v>866</v>
      </c>
      <c r="F141" s="2">
        <v>420</v>
      </c>
      <c r="G141" s="76">
        <v>12122777</v>
      </c>
      <c r="H141" s="76">
        <v>8162093</v>
      </c>
      <c r="I141" s="76">
        <v>3960684</v>
      </c>
      <c r="J141" s="2">
        <v>1281</v>
      </c>
      <c r="K141" s="2">
        <v>3</v>
      </c>
      <c r="L141" s="2">
        <v>2</v>
      </c>
      <c r="M141" s="3">
        <v>12008654</v>
      </c>
      <c r="N141" s="3">
        <v>9374</v>
      </c>
      <c r="O141" s="36">
        <v>0.998</v>
      </c>
      <c r="P141" s="36">
        <v>2E-3</v>
      </c>
      <c r="Q141" s="36">
        <v>0</v>
      </c>
      <c r="R141" s="36">
        <v>0.998</v>
      </c>
      <c r="S141" s="36">
        <v>0</v>
      </c>
      <c r="T141" s="36">
        <v>2E-3</v>
      </c>
      <c r="U141" s="2">
        <v>2</v>
      </c>
      <c r="V141" s="2">
        <v>6</v>
      </c>
      <c r="W141" s="2">
        <v>5</v>
      </c>
      <c r="X141" s="2">
        <v>1</v>
      </c>
      <c r="Y141" s="76">
        <v>56681</v>
      </c>
      <c r="Z141" s="76">
        <v>46681</v>
      </c>
      <c r="AA141" s="76">
        <v>10000</v>
      </c>
      <c r="AB141" s="2">
        <v>6</v>
      </c>
      <c r="AC141" s="2">
        <v>0</v>
      </c>
      <c r="AD141" s="2">
        <v>2</v>
      </c>
      <c r="AE141" s="3">
        <v>56681</v>
      </c>
      <c r="AF141" s="3">
        <v>9447</v>
      </c>
      <c r="AG141" s="36">
        <v>1</v>
      </c>
      <c r="AH141" s="36">
        <v>0</v>
      </c>
      <c r="AI141" s="36">
        <v>0</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2"/>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2"/>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sheetData>
  <autoFilter ref="A1:AN142"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VQVUQ2WUPSKA-1683173573-72446</_dlc_DocId>
    <_dlc_DocIdUrl xmlns="814d62cb-2db6-4c25-ab62-b9075facbc11">
      <Url>https://im/teams/DA/_layouts/15/DocIdRedir.aspx?ID=VQVUQ2WUPSKA-1683173573-72446</Url>
      <Description>VQVUQ2WUPSKA-1683173573-72446</Description>
    </_dlc_DocIdUrl>
  </documentManagement>
</p:properties>
</file>

<file path=customXml/itemProps1.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BD813443-39E8-4464-AD55-AC1E14616F92}">
  <ds:schemaRef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814d62cb-2db6-4c25-ab62-b9075facbc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2020-12-18T03:34:47Z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931577F69169DB89CA9C170DFF61B9E310EE14B6</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2020-12-18T03:34:30Z</vt:lpwstr>
  </property>
  <property fmtid="{D5CDD505-2E9C-101B-9397-08002B2CF9AE}" pid="19" name="PM_Hash_Version">
    <vt:lpwstr>2018.0</vt:lpwstr>
  </property>
  <property fmtid="{D5CDD505-2E9C-101B-9397-08002B2CF9AE}" pid="20" name="PM_Hash_Salt_Prev">
    <vt:lpwstr>C89A1E7A9C397CD05371226DF4FB41EC</vt:lpwstr>
  </property>
  <property fmtid="{D5CDD505-2E9C-101B-9397-08002B2CF9AE}" pid="21" name="PM_Hash_Salt">
    <vt:lpwstr>CBF3FBE798EAC0C7D401790AE8A518A1</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693e84e3-352a-45fc-a270-e415371fe5d1</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{693e84e3-352a-45fc-a270-e415371fe5d1}</vt:lpwstr>
  </property>
  <property fmtid="{D5CDD505-2E9C-101B-9397-08002B2CF9AE}" pid="47" name="RecordPoint_SubmissionDate">
    <vt:lpwstr/>
  </property>
  <property fmtid="{D5CDD505-2E9C-101B-9397-08002B2CF9AE}" pid="48" name="RecordPoint_RecordNumberSubmitted">
    <vt:lpwstr>R0001246277</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2020-12-17T14:37:51.5705363+11:00</vt:lpwstr>
  </property>
  <property fmtid="{D5CDD505-2E9C-101B-9397-08002B2CF9AE}" pid="52" name="_docset_NoMedatataSyncRequired">
    <vt:lpwstr>False</vt:lpwstr>
  </property>
</Properties>
</file>