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EFF4F018-E5DE-4FD6-8187-B927A1DA4E11}" xr6:coauthVersionLast="36" xr6:coauthVersionMax="36" xr10:uidLastSave="{00000000-0000-0000-0000-000000000000}"/>
  <bookViews>
    <workbookView xWindow="0" yWindow="0" windowWidth="14400" windowHeight="5595" activeTab="1" xr2:uid="{8561C333-FEBE-404C-9711-8348955AD0C2}"/>
  </bookViews>
  <sheets>
    <sheet name="Glossary" sheetId="15" r:id="rId1"/>
    <sheet name="Calculations" sheetId="16" r:id="rId2"/>
    <sheet name="Median account balance old" sheetId="5" state="hidden" r:id="rId3"/>
    <sheet name="Tactical DIDD (GF)" sheetId="12" state="hidden" r:id="rId4"/>
  </sheets>
  <definedNames>
    <definedName name="_xlnm._FilterDatabase" localSheetId="1" hidden="1">Calculations!$B$6:$G$39</definedName>
    <definedName name="_xlnm._FilterDatabase" localSheetId="0" hidden="1">Glossary!$B$5:$E$284</definedName>
    <definedName name="_xlnm._FilterDatabase" localSheetId="3" hidden="1">'Tactical DIDD (GF)'!$A$1:$AC$70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D15" i="5" l="1"/>
  <c r="H12" i="5"/>
  <c r="G9" i="5"/>
  <c r="G10" i="5" s="1"/>
  <c r="G13" i="5" s="1"/>
  <c r="G14" i="5" s="1"/>
  <c r="G7" i="5"/>
  <c r="H9" i="5" s="1"/>
  <c r="G6" i="5"/>
  <c r="G12" i="5" s="1"/>
  <c r="C10" i="5"/>
  <c r="D7" i="5"/>
  <c r="D6" i="5"/>
  <c r="D5" i="5"/>
  <c r="D4" i="5"/>
  <c r="D3" i="5"/>
  <c r="D8" i="5" s="1"/>
  <c r="C8" i="5"/>
  <c r="H10" i="5" l="1"/>
  <c r="H1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Free, Glenn</author>
  </authors>
  <commentList>
    <comment ref="A6" authorId="0" shapeId="0" xr:uid="{9E1E241F-8CA0-438B-B22F-4FAE93DBA868}">
      <text>
        <r>
          <rPr>
            <b/>
            <sz val="9"/>
            <color indexed="81"/>
            <rFont val="Tahoma"/>
            <family val="2"/>
          </rPr>
          <t>Free, Glenn:</t>
        </r>
        <r>
          <rPr>
            <sz val="9"/>
            <color indexed="81"/>
            <rFont val="Tahoma"/>
            <family val="2"/>
          </rPr>
          <t xml:space="preserve">
Needs error handling</t>
        </r>
      </text>
    </comment>
    <comment ref="A7" authorId="0" shapeId="0" xr:uid="{A729DDC0-1F1D-4F24-8C85-3F9D7FE75799}">
      <text>
        <r>
          <rPr>
            <b/>
            <sz val="9"/>
            <color indexed="81"/>
            <rFont val="Tahoma"/>
            <family val="2"/>
          </rPr>
          <t>Free, Glenn:</t>
        </r>
        <r>
          <rPr>
            <sz val="9"/>
            <color indexed="81"/>
            <rFont val="Tahoma"/>
            <family val="2"/>
          </rPr>
          <t xml:space="preserve">
Needs error handling
</t>
        </r>
      </text>
    </comment>
    <comment ref="A24" authorId="0" shapeId="0" xr:uid="{4A4E62C0-08AE-4781-A897-481338B1C30C}">
      <text>
        <r>
          <rPr>
            <b/>
            <sz val="9"/>
            <color indexed="81"/>
            <rFont val="Tahoma"/>
            <family val="2"/>
          </rPr>
          <t>Free, Glenn:</t>
        </r>
        <r>
          <rPr>
            <sz val="9"/>
            <color indexed="81"/>
            <rFont val="Tahoma"/>
            <family val="2"/>
          </rPr>
          <t xml:space="preserve">
The dimensionality of this concept is wrong - "ServiceArrangementCostAmount has no "ServiceProviderNameText" dimension</t>
        </r>
      </text>
    </comment>
    <comment ref="A25" authorId="0" shapeId="0" xr:uid="{B06DC913-C0FB-4FB4-81A2-45C47FBFB3CC}">
      <text>
        <r>
          <rPr>
            <b/>
            <sz val="9"/>
            <color indexed="81"/>
            <rFont val="Tahoma"/>
            <family val="2"/>
          </rPr>
          <t>Free, Glenn:</t>
        </r>
        <r>
          <rPr>
            <sz val="9"/>
            <color indexed="81"/>
            <rFont val="Tahoma"/>
            <family val="2"/>
          </rPr>
          <t xml:space="preserve">
The dimensionality of this concept is wrong - "ServiceArrangementCostAmount has no "ServiceProviderNameText" dimension.
Concept has more dimensions than being defined as dimensionalised or aggregated on... For now aggregating anything not mentioned.
ServiceProviderIdentifier :
ServiceProviderAustralianBusinessNumber :
ServiceArrangementInclusionsExclusionsText : 
InvestmentExpenseServiceType :
InvestmentDomicileType :
ServiceArrangementEngagementType :
InvestmentListingType :
AssetClassDescriptionText : 
InvestmentAssetClassSectorType :
SuperannuationFundOrLicenseeType :
PaymentSPS515MaterialityIndicator : </t>
        </r>
      </text>
    </comment>
    <comment ref="A26" authorId="0" shapeId="0" xr:uid="{AD0CA4DA-E70A-4930-9885-E72BE898E740}">
      <text>
        <r>
          <rPr>
            <b/>
            <sz val="9"/>
            <color indexed="81"/>
            <rFont val="Tahoma"/>
            <family val="2"/>
          </rPr>
          <t>Free, Glenn:</t>
        </r>
        <r>
          <rPr>
            <sz val="9"/>
            <color indexed="81"/>
            <rFont val="Tahoma"/>
            <family val="2"/>
          </rPr>
          <t xml:space="preserve">
No ABN. I've given ServiceProviderIdentifier instead.</t>
        </r>
      </text>
    </comment>
    <comment ref="A27" authorId="0" shapeId="0" xr:uid="{B5BD3953-3D0C-4D37-8CFF-80C1E3B5377E}">
      <text>
        <r>
          <rPr>
            <b/>
            <sz val="9"/>
            <color indexed="81"/>
            <rFont val="Tahoma"/>
            <family val="2"/>
          </rPr>
          <t>Free, Glenn:</t>
        </r>
        <r>
          <rPr>
            <sz val="9"/>
            <color indexed="81"/>
            <rFont val="Tahoma"/>
            <family val="2"/>
          </rPr>
          <t xml:space="preserve">
No ABN. I've given ServiceProviderIdentifier instead.</t>
        </r>
      </text>
    </comment>
    <comment ref="A30" authorId="0" shapeId="0" xr:uid="{F45B34FB-B39C-4D9F-89D2-939A390AF819}">
      <text>
        <r>
          <rPr>
            <b/>
            <sz val="9"/>
            <color indexed="81"/>
            <rFont val="Tahoma"/>
            <family val="2"/>
          </rPr>
          <t>Free, Glenn:</t>
        </r>
        <r>
          <rPr>
            <sz val="9"/>
            <color indexed="81"/>
            <rFont val="Tahoma"/>
            <family val="2"/>
          </rPr>
          <t xml:space="preserve">
Needs error handling</t>
        </r>
      </text>
    </comment>
    <comment ref="A31" authorId="0" shapeId="0" xr:uid="{7E5F9E47-66F7-427A-808F-896E1CC796A9}">
      <text>
        <r>
          <rPr>
            <b/>
            <sz val="9"/>
            <color indexed="81"/>
            <rFont val="Tahoma"/>
            <family val="2"/>
          </rPr>
          <t>Free, Glenn:</t>
        </r>
        <r>
          <rPr>
            <sz val="9"/>
            <color indexed="81"/>
            <rFont val="Tahoma"/>
            <family val="2"/>
          </rPr>
          <t xml:space="preserve">
Needs error handling</t>
        </r>
      </text>
    </comment>
    <comment ref="A32" authorId="0" shapeId="0" xr:uid="{FF74EA5C-8326-4C6C-9E52-0C36C9567297}">
      <text>
        <r>
          <rPr>
            <b/>
            <sz val="9"/>
            <color indexed="81"/>
            <rFont val="Tahoma"/>
            <family val="2"/>
          </rPr>
          <t>Free, Glenn:</t>
        </r>
        <r>
          <rPr>
            <sz val="9"/>
            <color indexed="81"/>
            <rFont val="Tahoma"/>
            <family val="2"/>
          </rPr>
          <t xml:space="preserve">
1.) Needs error handling  - there are negative denominators in this which doesn't seem right
2.) Is the spec right? CS1_007 is aggregated on the dimensions asked to be dimensionalised in the report.</t>
        </r>
      </text>
    </comment>
    <comment ref="A33" authorId="0" shapeId="0" xr:uid="{B00D5CCE-299F-4BE5-B900-17DC51417A82}">
      <text>
        <r>
          <rPr>
            <b/>
            <sz val="9"/>
            <color indexed="81"/>
            <rFont val="Tahoma"/>
            <family val="2"/>
          </rPr>
          <t>Free, Glenn:</t>
        </r>
        <r>
          <rPr>
            <sz val="9"/>
            <color indexed="81"/>
            <rFont val="Tahoma"/>
            <family val="2"/>
          </rPr>
          <t xml:space="preserve">
1.) Needs error handling - there are negative denominators in this which doesn't seem right
2.) Is the spec right? CS1_008 is aggregated on the dimensions asking to be dimensionalised in the report</t>
        </r>
      </text>
    </comment>
    <comment ref="A34" authorId="0" shapeId="0" xr:uid="{7B67EF78-8450-44B3-BF86-676ED8DAC910}">
      <text>
        <r>
          <rPr>
            <b/>
            <sz val="9"/>
            <color indexed="81"/>
            <rFont val="Tahoma"/>
            <family val="2"/>
          </rPr>
          <t>Free, Glenn:</t>
        </r>
        <r>
          <rPr>
            <sz val="9"/>
            <color indexed="81"/>
            <rFont val="Tahoma"/>
            <family val="2"/>
          </rPr>
          <t xml:space="preserve">
InvestmentExpenseServiceType and InvestmentAssetClassSectorType missing.</t>
        </r>
      </text>
    </comment>
    <comment ref="A35" authorId="0" shapeId="0" xr:uid="{EBAFF113-0FAC-4C99-9F3E-C0AB9B1E975B}">
      <text>
        <r>
          <rPr>
            <b/>
            <sz val="9"/>
            <color indexed="81"/>
            <rFont val="Tahoma"/>
            <charset val="1"/>
          </rPr>
          <t>Free, Glenn:</t>
        </r>
        <r>
          <rPr>
            <sz val="9"/>
            <color indexed="81"/>
            <rFont val="Tahoma"/>
            <charset val="1"/>
          </rPr>
          <t xml:space="preserve">
Issue with CS1_009 having dimensionality split by table.</t>
        </r>
      </text>
    </comment>
    <comment ref="A36" authorId="0" shapeId="0" xr:uid="{5D8A724B-72A4-437D-87BC-6C6A27424AC6}">
      <text>
        <r>
          <rPr>
            <b/>
            <sz val="9"/>
            <color indexed="81"/>
            <rFont val="Tahoma"/>
            <charset val="1"/>
          </rPr>
          <t>Free, Glenn:</t>
        </r>
        <r>
          <rPr>
            <sz val="9"/>
            <color indexed="81"/>
            <rFont val="Tahoma"/>
            <charset val="1"/>
          </rPr>
          <t xml:space="preserve">
Issue with CS1_009 having dimensionality split by table.</t>
        </r>
      </text>
    </comment>
    <comment ref="A37" authorId="0" shapeId="0" xr:uid="{5C5F2BF6-6F79-4E19-A4B9-93A21B7A7596}">
      <text>
        <r>
          <rPr>
            <b/>
            <sz val="9"/>
            <color indexed="81"/>
            <rFont val="Tahoma"/>
            <charset val="1"/>
          </rPr>
          <t>Free, Glenn:</t>
        </r>
        <r>
          <rPr>
            <sz val="9"/>
            <color indexed="81"/>
            <rFont val="Tahoma"/>
            <charset val="1"/>
          </rPr>
          <t xml:space="preserve">
Missing dimensionality for "ServiceProviderRelationshipType" probably related to table splitting</t>
        </r>
      </text>
    </comment>
    <comment ref="A38" authorId="0" shapeId="0" xr:uid="{D5BD188E-66F1-43DB-9D54-137440457C55}">
      <text>
        <r>
          <rPr>
            <b/>
            <sz val="9"/>
            <color indexed="81"/>
            <rFont val="Tahoma"/>
            <charset val="1"/>
          </rPr>
          <t>Free, Glenn:</t>
        </r>
        <r>
          <rPr>
            <sz val="9"/>
            <color indexed="81"/>
            <rFont val="Tahoma"/>
            <charset val="1"/>
          </rPr>
          <t xml:space="preserve">
Missing dimensionality for "ServiceProviderRelationshipType" probably related to table splitting</t>
        </r>
      </text>
    </comment>
    <comment ref="A39" authorId="0" shapeId="0" xr:uid="{0383C19E-C0DE-4D11-9770-61EFBAF8D4E7}">
      <text>
        <r>
          <rPr>
            <b/>
            <sz val="9"/>
            <color indexed="81"/>
            <rFont val="Tahoma"/>
            <charset val="1"/>
          </rPr>
          <t>Free, Glenn:</t>
        </r>
        <r>
          <rPr>
            <sz val="9"/>
            <color indexed="81"/>
            <rFont val="Tahoma"/>
            <charset val="1"/>
          </rPr>
          <t xml:space="preserve">
Dimensionality is missing - probably related to that table thing.</t>
        </r>
      </text>
    </comment>
    <comment ref="A40" authorId="0" shapeId="0" xr:uid="{0A2F9D79-EAD0-4FF7-BE5E-CCE3CCE76F10}">
      <text>
        <r>
          <rPr>
            <b/>
            <sz val="9"/>
            <color indexed="81"/>
            <rFont val="Tahoma"/>
            <charset val="1"/>
          </rPr>
          <t>Free, Glenn:</t>
        </r>
        <r>
          <rPr>
            <sz val="9"/>
            <color indexed="81"/>
            <rFont val="Tahoma"/>
            <charset val="1"/>
          </rPr>
          <t xml:space="preserve">
Dimensionality missing - probably related to the table thing</t>
        </r>
      </text>
    </comment>
    <comment ref="A41" authorId="0" shapeId="0" xr:uid="{FDB17085-CB9C-4AAE-B0E9-CC4C9DA55A0C}">
      <text>
        <r>
          <rPr>
            <b/>
            <sz val="9"/>
            <color indexed="81"/>
            <rFont val="Tahoma"/>
            <charset val="1"/>
          </rPr>
          <t>Free, Glenn:</t>
        </r>
        <r>
          <rPr>
            <sz val="9"/>
            <color indexed="81"/>
            <rFont val="Tahoma"/>
            <charset val="1"/>
          </rPr>
          <t xml:space="preserve">
Missing dimensionality for "ServiceProviderRelationshipType" probably related to table splitting</t>
        </r>
      </text>
    </comment>
    <comment ref="A42" authorId="0" shapeId="0" xr:uid="{529FFB1A-008E-461A-8100-A4524A6DD113}">
      <text>
        <r>
          <rPr>
            <b/>
            <sz val="9"/>
            <color indexed="81"/>
            <rFont val="Tahoma"/>
            <charset val="1"/>
          </rPr>
          <t>Free, Glenn:</t>
        </r>
        <r>
          <rPr>
            <sz val="9"/>
            <color indexed="81"/>
            <rFont val="Tahoma"/>
            <charset val="1"/>
          </rPr>
          <t xml:space="preserve">
Missing dimensionality for "ServiceProviderRelationshipType" probably related to table splitting</t>
        </r>
      </text>
    </comment>
    <comment ref="A46" authorId="0" shapeId="0" xr:uid="{20771341-9D0A-402A-BDFC-C23D4D71A3AF}">
      <text>
        <r>
          <rPr>
            <b/>
            <sz val="9"/>
            <color indexed="81"/>
            <rFont val="Tahoma"/>
            <charset val="1"/>
          </rPr>
          <t>Free, Glenn:</t>
        </r>
        <r>
          <rPr>
            <sz val="9"/>
            <color indexed="81"/>
            <rFont val="Tahoma"/>
            <charset val="1"/>
          </rPr>
          <t xml:space="preserve">
Missing dimensionality, but code will work once dimensionality issue solved</t>
        </r>
      </text>
    </comment>
    <comment ref="A48" authorId="0" shapeId="0" xr:uid="{27333D82-C860-4617-89B9-6D65A76DEFFE}">
      <text>
        <r>
          <rPr>
            <b/>
            <sz val="9"/>
            <color indexed="81"/>
            <rFont val="Tahoma"/>
            <charset val="1"/>
          </rPr>
          <t>Free, Glenn:</t>
        </r>
        <r>
          <rPr>
            <sz val="9"/>
            <color indexed="81"/>
            <rFont val="Tahoma"/>
            <charset val="1"/>
          </rPr>
          <t xml:space="preserve">
Missing dimensionality, but code will work once dimensionality issue solved</t>
        </r>
      </text>
    </comment>
    <comment ref="A49" authorId="0" shapeId="0" xr:uid="{EB5BF2C0-671A-4A34-8D06-D09D27C4F9F0}">
      <text>
        <r>
          <rPr>
            <b/>
            <sz val="9"/>
            <color indexed="81"/>
            <rFont val="Tahoma"/>
            <charset val="1"/>
          </rPr>
          <t>Free, Glenn:</t>
        </r>
        <r>
          <rPr>
            <sz val="9"/>
            <color indexed="81"/>
            <rFont val="Tahoma"/>
            <charset val="1"/>
          </rPr>
          <t xml:space="preserve">
Can't build this until the D2A side is built .. But it's just CS1_005's calculation as the numerator I think.</t>
        </r>
      </text>
    </comment>
    <comment ref="A50" authorId="0" shapeId="0" xr:uid="{C671C41D-6457-4032-9E18-4417CE4601F2}">
      <text>
        <r>
          <rPr>
            <b/>
            <sz val="9"/>
            <color indexed="81"/>
            <rFont val="Tahoma"/>
            <charset val="1"/>
          </rPr>
          <t>Free, Glenn:</t>
        </r>
        <r>
          <rPr>
            <sz val="9"/>
            <color indexed="81"/>
            <rFont val="Tahoma"/>
            <charset val="1"/>
          </rPr>
          <t xml:space="preserve">
Can't build this until D2A stuff is done but it's just CS1_006 as the numerator</t>
        </r>
      </text>
    </comment>
    <comment ref="A59" authorId="0" shapeId="0" xr:uid="{9AE62DB7-C6D3-40F5-8908-7BED2858E04C}">
      <text>
        <r>
          <rPr>
            <b/>
            <sz val="9"/>
            <color indexed="81"/>
            <rFont val="Tahoma"/>
            <charset val="1"/>
          </rPr>
          <t>Free, Glenn:</t>
        </r>
        <r>
          <rPr>
            <sz val="9"/>
            <color indexed="81"/>
            <rFont val="Tahoma"/>
            <charset val="1"/>
          </rPr>
          <t xml:space="preserve">
Is this supposed to take the mean of a list of RSE median's?</t>
        </r>
      </text>
    </comment>
    <comment ref="A60" authorId="0" shapeId="0" xr:uid="{ACFDC2FF-A3FF-4979-8048-0C3DE3C5F865}">
      <text>
        <r>
          <rPr>
            <b/>
            <sz val="9"/>
            <color indexed="81"/>
            <rFont val="Tahoma"/>
            <charset val="1"/>
          </rPr>
          <t>Free, Glenn:</t>
        </r>
        <r>
          <rPr>
            <sz val="9"/>
            <color indexed="81"/>
            <rFont val="Tahoma"/>
            <charset val="1"/>
          </rPr>
          <t xml:space="preserve">
Is this supposed to take the mean of a list of RSE median's?</t>
        </r>
      </text>
    </comment>
    <comment ref="A61" authorId="0" shapeId="0" xr:uid="{68626593-DB11-4009-96A6-5FCE2066AE3F}">
      <text>
        <r>
          <rPr>
            <b/>
            <sz val="9"/>
            <color indexed="81"/>
            <rFont val="Tahoma"/>
            <charset val="1"/>
          </rPr>
          <t>Free, Glenn:</t>
        </r>
        <r>
          <rPr>
            <sz val="9"/>
            <color indexed="81"/>
            <rFont val="Tahoma"/>
            <charset val="1"/>
          </rPr>
          <t xml:space="preserve">
Is this supposed to take the mean of a list of RSE median's?</t>
        </r>
      </text>
    </comment>
    <comment ref="A62" authorId="0" shapeId="0" xr:uid="{A7DDE110-EA2F-4114-94D4-CE2CB9B87F87}">
      <text>
        <r>
          <rPr>
            <b/>
            <sz val="9"/>
            <color indexed="81"/>
            <rFont val="Tahoma"/>
            <charset val="1"/>
          </rPr>
          <t>Free, Glenn:</t>
        </r>
        <r>
          <rPr>
            <sz val="9"/>
            <color indexed="81"/>
            <rFont val="Tahoma"/>
            <charset val="1"/>
          </rPr>
          <t xml:space="preserve">
D2A calc </t>
        </r>
      </text>
    </comment>
    <comment ref="A63" authorId="0" shapeId="0" xr:uid="{D06CF1AE-8A8F-45B9-AC00-61F58CFEBDF5}">
      <text>
        <r>
          <rPr>
            <b/>
            <sz val="9"/>
            <color indexed="81"/>
            <rFont val="Tahoma"/>
            <charset val="1"/>
          </rPr>
          <t>Free, Glenn:</t>
        </r>
        <r>
          <rPr>
            <sz val="9"/>
            <color indexed="81"/>
            <rFont val="Tahoma"/>
            <charset val="1"/>
          </rPr>
          <t xml:space="preserve">
D2A calc </t>
        </r>
      </text>
    </comment>
    <comment ref="A64" authorId="0" shapeId="0" xr:uid="{520C915E-DB65-4453-B6AF-473881E6FA0A}">
      <text>
        <r>
          <rPr>
            <b/>
            <sz val="9"/>
            <color indexed="81"/>
            <rFont val="Tahoma"/>
            <charset val="1"/>
          </rPr>
          <t>Free, Glenn:</t>
        </r>
        <r>
          <rPr>
            <sz val="9"/>
            <color indexed="81"/>
            <rFont val="Tahoma"/>
            <charset val="1"/>
          </rPr>
          <t xml:space="preserve">
D2A calc </t>
        </r>
      </text>
    </comment>
    <comment ref="A65" authorId="0" shapeId="0" xr:uid="{33BD82E3-A664-444C-BAC8-F8166F44DB74}">
      <text>
        <r>
          <rPr>
            <b/>
            <sz val="9"/>
            <color indexed="81"/>
            <rFont val="Tahoma"/>
            <charset val="1"/>
          </rPr>
          <t>Free, Glenn:</t>
        </r>
        <r>
          <rPr>
            <sz val="9"/>
            <color indexed="81"/>
            <rFont val="Tahoma"/>
            <charset val="1"/>
          </rPr>
          <t xml:space="preserve">
D2A calc </t>
        </r>
      </text>
    </comment>
  </commentList>
</comments>
</file>

<file path=xl/sharedStrings.xml><?xml version="1.0" encoding="utf-8"?>
<sst xmlns="http://schemas.openxmlformats.org/spreadsheetml/2006/main" count="1816" uniqueCount="844">
  <si>
    <t>Description</t>
  </si>
  <si>
    <t>Frequency</t>
  </si>
  <si>
    <t>Version</t>
  </si>
  <si>
    <t>Reporting consolidation</t>
  </si>
  <si>
    <t>Report(s)</t>
  </si>
  <si>
    <t>DQ Trigger metric</t>
  </si>
  <si>
    <t>Notes</t>
  </si>
  <si>
    <t>SRI category</t>
  </si>
  <si>
    <t>Basis</t>
  </si>
  <si>
    <t>Error handling</t>
  </si>
  <si>
    <t>Effective from</t>
  </si>
  <si>
    <t>Effective to</t>
  </si>
  <si>
    <t>Status</t>
  </si>
  <si>
    <t>Type</t>
  </si>
  <si>
    <t>Calc ID</t>
  </si>
  <si>
    <t>Calc name</t>
  </si>
  <si>
    <t>Stitching required</t>
  </si>
  <si>
    <t>Subject to confiden-tiality</t>
  </si>
  <si>
    <t>Yes</t>
  </si>
  <si>
    <t>No</t>
  </si>
  <si>
    <t>Strategy</t>
  </si>
  <si>
    <t>Member demographic</t>
  </si>
  <si>
    <t>Expenses</t>
  </si>
  <si>
    <t>Member demographic, Expenses</t>
  </si>
  <si>
    <t>3M</t>
  </si>
  <si>
    <t>12M</t>
  </si>
  <si>
    <t>PositiveInteger</t>
  </si>
  <si>
    <t>MONETARY</t>
  </si>
  <si>
    <t>Draft</t>
  </si>
  <si>
    <t>CS1_001</t>
  </si>
  <si>
    <t>CS1_002</t>
  </si>
  <si>
    <t>CS1_003</t>
  </si>
  <si>
    <t>CS1_004</t>
  </si>
  <si>
    <t>As at</t>
  </si>
  <si>
    <t>MemberAgeNumber, SexType</t>
  </si>
  <si>
    <t>SRF_332_0</t>
  </si>
  <si>
    <t>RSE</t>
  </si>
  <si>
    <t>Number of member accounts for a MySuper Product</t>
  </si>
  <si>
    <t>Number of member accounts for an RSE</t>
  </si>
  <si>
    <t>MySuper Product</t>
  </si>
  <si>
    <t>Member accounts count RSE</t>
  </si>
  <si>
    <t>Member benefits amount RSE</t>
  </si>
  <si>
    <t>Amount of members' benefits for an RSE</t>
  </si>
  <si>
    <t>Average members' benefits per member account in an RSE</t>
  </si>
  <si>
    <t>CS2_001</t>
  </si>
  <si>
    <t>CS1_001, CS1_003</t>
  </si>
  <si>
    <t>CS1_003 / CS1_001</t>
  </si>
  <si>
    <t>If denominator is blank, show blank</t>
  </si>
  <si>
    <t>Member accounts count MySuper Product</t>
  </si>
  <si>
    <t>Member benefits amount MySuper Product</t>
  </si>
  <si>
    <t>Amount of members' benefits for a MySuper Product</t>
  </si>
  <si>
    <t>To have correct dimensionality, need to stitch MemberAgeNumber with Age bracket (OI11728) and SexType with Gender (OI11729)
Push forward OI11731 from 12M to 3M</t>
  </si>
  <si>
    <t>MemberAgeNumber, SexType, MembersBenefitBracketType, InactiveStatusIndicator</t>
  </si>
  <si>
    <t>To have correct dimensionality, need to stitch MemberAgeNumber with Age bracket (OI11728) and SexType with Gender (OI11729)
Push forward BSL19390 from 12M to 3M</t>
  </si>
  <si>
    <t>Benefit bracket the median member account for an RSE belongs in</t>
  </si>
  <si>
    <t>Average account balance RSE</t>
  </si>
  <si>
    <t>Position of the median member account in the total number of member accounts for an RSE</t>
  </si>
  <si>
    <t>Component calc</t>
  </si>
  <si>
    <t>CS2_002</t>
  </si>
  <si>
    <t>SRF_610_2</t>
  </si>
  <si>
    <t>SRF_610_0</t>
  </si>
  <si>
    <t>MABB</t>
  </si>
  <si>
    <t>MABBP</t>
  </si>
  <si>
    <t>MABBLB</t>
  </si>
  <si>
    <t>MABBUB</t>
  </si>
  <si>
    <t>MABBMA</t>
  </si>
  <si>
    <t>MABBMB</t>
  </si>
  <si>
    <t>Average account balance MySuper Product</t>
  </si>
  <si>
    <t>Average members' benefits per member account in a MySuper Product</t>
  </si>
  <si>
    <t>CS1_002, CS1_004</t>
  </si>
  <si>
    <t>CS1_004 / CS1_002</t>
  </si>
  <si>
    <t>Benefit bracket</t>
  </si>
  <si>
    <t>&lt;$1,000</t>
  </si>
  <si>
    <t>$1,000 to $5,999</t>
  </si>
  <si>
    <t>$6,000 to $9,999</t>
  </si>
  <si>
    <t>$10,000 to $14,999</t>
  </si>
  <si>
    <t>$15,000 to $24,999</t>
  </si>
  <si>
    <t>Accounts count</t>
  </si>
  <si>
    <t>Total</t>
  </si>
  <si>
    <t>Median</t>
  </si>
  <si>
    <t>Benefits</t>
  </si>
  <si>
    <t>MemberAccountsCountRSE</t>
  </si>
  <si>
    <t>MemberAccountsCountMySuperProduct</t>
  </si>
  <si>
    <t>MemberBenefitsAmountRSE</t>
  </si>
  <si>
    <t>MemberBenefitsAmountMySuperProduct</t>
  </si>
  <si>
    <t>AverageAccountBalanceRSE</t>
  </si>
  <si>
    <t>AverageAccountBalanceMySuperProduct</t>
  </si>
  <si>
    <t>MedianBenefitBracketRSE</t>
  </si>
  <si>
    <t>Median benefit bracket RSE</t>
  </si>
  <si>
    <t>Median benefit bracket position RSE</t>
  </si>
  <si>
    <t>MedianBenefitBracketPositionRSE</t>
  </si>
  <si>
    <t>Position of the median member account in the median benefit bracket for an RSE</t>
  </si>
  <si>
    <t>See Median account balance tab for a worked example</t>
  </si>
  <si>
    <t>Median benefit bracket lower bound RSE</t>
  </si>
  <si>
    <t>Median benefit bracket upper bound RSE</t>
  </si>
  <si>
    <t>MedianBenefitBracketLowerBoundRSE</t>
  </si>
  <si>
    <t>MedianBenefitBracketUpperBoundRSE</t>
  </si>
  <si>
    <t>Median benefit bracket member benefits amount RSE</t>
  </si>
  <si>
    <t>MedianBenefitBracketMemberAccountsCountRSE</t>
  </si>
  <si>
    <t>Median benefit bracket member accounts count RSE</t>
  </si>
  <si>
    <t>MedianBenefitBracketMemberBenefitsAmountRSE</t>
  </si>
  <si>
    <t>The benefit amount that forms the lower bound of the median benefit bracket for an RSE</t>
  </si>
  <si>
    <t>The benefit amount that forms the upper bound of the median benefit bracket for an RSE</t>
  </si>
  <si>
    <t>The member accounts count that corresponds to the median benefit bracket for an RSE</t>
  </si>
  <si>
    <t>The member benefits amount that corresponds to the median benefit bracket for an RSE</t>
  </si>
  <si>
    <t>The average account balance that corresponds to the median benefit bracket for an RSE, adjusted for the position of the median member account in this bracket</t>
  </si>
  <si>
    <t>SUM(CS1_001) / 2 [TimeKey &gt;= 20210930]</t>
  </si>
  <si>
    <t>MedianBenefitBracketMySuperProduct</t>
  </si>
  <si>
    <t>Median benefit bracket MySuper Product</t>
  </si>
  <si>
    <t>Median benefit bracket position MySuper Product</t>
  </si>
  <si>
    <t>Median benefit bracket lower bound MySuper Product</t>
  </si>
  <si>
    <t>Median benefit bracket upper bound MySuper Product</t>
  </si>
  <si>
    <t>Median benefit bracket member accounts count MySuper Product</t>
  </si>
  <si>
    <t>Median benefit bracket member benefits amount MySuper Product</t>
  </si>
  <si>
    <t>MedianBenefitBracketPositionMySuperProduct</t>
  </si>
  <si>
    <t>MedianBenefitBracketLowerBoundMySuperProduct</t>
  </si>
  <si>
    <t>MedianBenefitBracketUpperBoundMySuperProduct</t>
  </si>
  <si>
    <t>MedianBenefitBracketMemberAccountsCountMySuperProduct</t>
  </si>
  <si>
    <t>MedianBenefitBracketMemberBenefitsAmountMySuperProduct</t>
  </si>
  <si>
    <t>Benefit bracket the median member account for a MySuper Product belongs in</t>
  </si>
  <si>
    <t>Position of the median member account in the median benefit bracket for a MySuper Product</t>
  </si>
  <si>
    <t>The benefit amount that forms the lower bound of the median benefit bracket for a MySuper Product</t>
  </si>
  <si>
    <t>The benefit amount that forms the upper bound of the median benefit bracket for a MySuper Product</t>
  </si>
  <si>
    <t>The member accounts count that corresponds to the median benefit bracket for a MySuper Product</t>
  </si>
  <si>
    <t>The member benefits amount that corresponds to the median benefit bracket for a MySuper Product</t>
  </si>
  <si>
    <t>The average account balance that corresponds to the median benefit bracket for a MySuper Product, adjusted for the position of the median member account in this bracket</t>
  </si>
  <si>
    <t>Text</t>
  </si>
  <si>
    <t>SUM(CS1_002) / 2 [TimeKey &gt;= 20210930]</t>
  </si>
  <si>
    <t>MySuperProduct</t>
  </si>
  <si>
    <t>IF(MABBP &lt; (MABBMA / 2), MABBLB + ((MABBMB / MABBMA) - MABBLB) * (MABBP / (MABBMA / 2),
IF(MABBP &gt; (MABBMA / 2), (MABBMB / MABBMA) + ((MABBUB - (MABBMB / MABBMA)) * ((MABBP - (MABBMA / 2)) / (MABBMA / 2))),
(MABBMB / MABBMA))</t>
  </si>
  <si>
    <t>Discrete</t>
  </si>
  <si>
    <t>SRF_611_0</t>
  </si>
  <si>
    <t>ServiceArrangementCostAmount</t>
  </si>
  <si>
    <t>ServiceArrangementInvestmentManagementCostAmount</t>
  </si>
  <si>
    <t>CS1_007</t>
  </si>
  <si>
    <t>CS1_008</t>
  </si>
  <si>
    <t>Percent (2 decimal places)</t>
  </si>
  <si>
    <t>Text (20)</t>
  </si>
  <si>
    <t>All entities</t>
  </si>
  <si>
    <t>ServiceProviderAustralianBusinessNumber</t>
  </si>
  <si>
    <t>CS2_007</t>
  </si>
  <si>
    <t>CS3_009</t>
  </si>
  <si>
    <t>ExpenseGroupType, ExpenseType</t>
  </si>
  <si>
    <t>CS2_008</t>
  </si>
  <si>
    <t>CS2_009</t>
  </si>
  <si>
    <t>InvestmentExpenseServiceType, InvestmentAssetClassSectorType</t>
  </si>
  <si>
    <t>Proportion of each investment management expense by investment expense service type and investment asset class selector type to total investment management expenses for an RSE</t>
  </si>
  <si>
    <t>ProportionOfMembersServiceProvidedPercent * RegistrableSuperannuationEntityDemographicMemberAccountsCount</t>
  </si>
  <si>
    <t>ProportionOfMembersServiceProvidedPercent, RegistrableSuperannuationEntityDemographicMemberAccountsCount</t>
  </si>
  <si>
    <t>CS1_009</t>
  </si>
  <si>
    <t>ExpenseGroupType, ExpenseType, InvestmentExpenseServiceType, InvestmentAssetClassSectorType</t>
  </si>
  <si>
    <t>ProportionOfMembersServiceProvidedPercent occurs in both SRF_332_0 Table 2 and SRF_332_0 Table 3</t>
  </si>
  <si>
    <t>Current flag</t>
  </si>
  <si>
    <t>Y</t>
  </si>
  <si>
    <t>CS2_010</t>
  </si>
  <si>
    <r>
      <t xml:space="preserve">CS1_001, </t>
    </r>
    <r>
      <rPr>
        <sz val="11"/>
        <color rgb="FFFF0000"/>
        <rFont val="Calibri"/>
        <family val="2"/>
      </rPr>
      <t>CS2_010</t>
    </r>
  </si>
  <si>
    <t>IF(SUM(CS1_001) [MembersBenefitBracketType = &lt;$1,000] &gt;= CS2_010, "&lt;$1,000",
IF(SUM(CS1_001) [MembersBenefitBracketType IN(&lt;$1,000, $1,000 to $5,999)] &gt;= CS2_010, "$1,000 to $5,999",
IF(SUM(CS1_001) [MembersBenefitBracketType IN(&lt;$1,000, $1,000 to $5,999, $6,000 to $9,999)] &gt;= CS2_010, "$6,000 to $9,999",
IF(SUM(CS1_001) [MembersBenefitBracketType IN(&lt;$1,000, $1,000 to $5,999, $6,000 to $9,999, $10,000 to $14,999)] &gt;= CS2_010, "$10,000 to $14,999",
IF(SUM(CS1_001) [MembersBenefitBracketType IN(&lt;$1,000, $1,000 to $5,999, $6,000 to $9,999, $10,000 to $14,999, $15,000 to $24,999)] &gt;= CS2_010, "$15,000 to $24,999",
IF(SUM(CS1_001) [MembersBenefitBracketType IN(&lt;$1,000, $1,000 to $5,999, $6,000 to $9,999, $10,000 to $14,999, $15,000 to $24,999, $25,000 to $39,999)] &gt;= CS2_010, "$25,000 to $39,999",
IF(SUM(CS1_001) [MembersBenefitBracketType IN(&lt;$1,000, $1,000 to $5,999, $6,000 to $9,999, $10,000 to $14,999, $15,000 to $24,999, $25,000 to $39,999, $40,000 to $59,999)] &gt;= CS2_010, "$40,000 to $59,999",
IF(SUM(CS1_001) [MembersBenefitBracketType IN(&lt;$1,000, $1,000 to $5,999, $6,000 to $9,999, $10,000 to $14,999, $15,000 to $24,999, $25,000 to $39,999, $40,000 to $59,999, $60,000 to $99,999)] &gt;= CS2_010, "$60,000 to $99,999",
IF(SUM(CS1_001) [MembersBenefitBracketType IN(&lt;$1,000, $1,000 to $5,999, $6,000 to $9,999, $10,000 to $14,999, $15,000 to $24,999, $25,000 to $39,999, $40,000 to $59,999, $60,000 to $99,999, $100,000 to $199,999)] &gt;= CS2_010, "$100,000 to $199,999",
IF(SUM(CS1_001) [MembersBenefitBracketType IN(&lt;$1,000, $1,000 to $5,999, $6,000 to $9,999, $10,000 to $14,999, $15,000 to $24,999, $25,000 to $39,999, $40,000 to $59,999, $60,000 to $99,999, $100,000 to $199,999, $200,000 to $499,999)] &gt;= CS2_010, "$200,000 to $499,999",
IF(SUM(CS1_001) [MembersBenefitBracketType IN(&lt;$1,000, $1,000 to $5,999, $6,000 to $9,999, $10,000 to $14,999, $15,000 to $24,999, $25,000 to $39,999, $40,000 to $59,999, $60,000 to $99,999, $100,000 to $199,999, $200,000 to $499,999, $500,000 to $999,999)] &gt;= CS2_010, "$500,000 to $999,999", "$1,000,000+"))))))))))</t>
  </si>
  <si>
    <t>IF(SUM(CS1_001) [MembersBenefitBracketType = &lt;$1,000] &gt;= CS2_010, CS2_010,
IF(SUM(CS1_001) [MembersBenefitBracketType IN(&lt;$1,000, $1,000 to $5,999)] &gt;= CS2_010, CS2_010 - SUM(CS1_001) [MembersBenefitBracketType = &lt;$1,000],
IF(SUM(CS1_001) [MembersBenefitBracketType IN(&lt;$1,000, $1,000 to $5,999, $6,000 to $9,999)] &gt;= CS2_010, CS2_010 - SUM(CS1_001) [MembersBenefitBracketType IN(&lt;$1,000, $1,000 to $5,999)],
IF(SUM(CS1_001) [MembersBenefitBracketType IN(&lt;$1,000, $1,000 to $5,999, $6,000 to $9,999, $10,000 to $14,999)] &gt;= CS2_010, CS2_010 - SUM(CS1_001) [MembersBenefitBracketType IN(&lt;$1,000, $1,000 to $5,999, $6,000 to $9,999)],
IF(SUM(CS1_001) [MembersBenefitBracketType IN(&lt;$1,000, $1,000 to $5,999, $6,000 to $9,999, $10,000 to $14,999, $15,000 to $24,999)] &gt;= CS2_010, CS2_010 - SUM(CS1_001) [MembersBenefitBracketType IN(&lt;$1,000, $1,000 to $5,999, $6,000 to $9,999, $10,000 to $14,999)],
IF(SUM(CS1_001) [MembersBenefitBracketType IN(&lt;$1,000, $1,000 to $5,999, $6,000 to $9,999, $10,000 to $14,999, $15,000 to $24,999, $25,000 to $39,999)] &gt;= CS2_010, CS2_010 - SUM(CS1_001) [MembersBenefitBracketType IN(&lt;$1,000, $1,000 to $5,999, $6,000 to $9,999, $10,000 to $14,999, $15,000 to $24,999)],
IF(SUM(CS1_001) [MembersBenefitBracketType IN(&lt;$1,000, $1,000 to $5,999, $6,000 to $9,999, $10,000 to $14,999, $15,000 to $24,999, $25,000 to $39,999, $40,000 to $59,999)] &gt;= CS2_010, CS2_010 - SUM(CS1_001) [MembersBenefitBracketType IN(&lt;$1,000, $1,000 to $5,999, $6,000 to $9,999, $10,000 to $14,999, $15,000 to $24,999, $25,000 to $39,999)],
IF(SUM(CS1_001) [MembersBenefitBracketType IN(&lt;$1,000, $1,000 to $5,999, $6,000 to $9,999, $10,000 to $14,999, $15,000 to $24,999, $25,000 to $39,999, $40,000 to $59,999, $60,000 to $99,999)] &gt;= CS2_010, CS2_010 - SUM(CS1_001) [MembersBenefitBracketType IN(&lt;$1,000, $1,000 to $5,999, $6,000 to $9,999, $10,000 to $14,999, $15,000 to $24,999, $25,000 to $39,999, $40,000 to $59,999)],
IF(SUM(CS1_001) [MembersBenefitBracketType IN(&lt;$1,000, $1,000 to $5,999, $6,000 to $9,999, $10,000 to $14,999, $15,000 to $24,999, $25,000 to $39,999, $40,000 to $59,999, $60,000 to $99,999, $100,000 to $199,999)] &gt;= CS2_010, CS2_010 - SUM(CS1_001) [MembersBenefitBracketType IN(&lt;$1,000, $1,000 to $5,999, $6,000 to $9,999, $10,000 to $14,999, $15,000 to $24,999, $25,000 to $39,999, $40,000 to $59,999, $60,000 to $99,999)],
IF(SUM(CS1_001) [MembersBenefitBracketType IN(&lt;$1,000, $1,000 to $5,999, $6,000 to $9,999, $10,000 to $14,999, $15,000 to $24,999, $25,000 to $39,999, $40,000 to $59,999, $60,000 to $99,999, $100,000 to $199,999, $200,000 to $499,999)] &gt;= CS2_010, CS2_010 - SUM(CS1_001) [MembersBenefitBracketType IN(&lt;$1,000, $1,000 to $5,999, $6,000 to $9,999, $10,000 to $14,999, $15,000 to $24,999, $25,000 to $39,999, $40,000 to $59,999, $60,000 to $99,999, $100,000 to $199,999)],
IF(SUM(CS1_001) [MembersBenefitBracketType IN(&lt;$1,000, $1,000 to $5,999, $6,000 to $9,999, $10,000 to $14,999, $15,000 to $24,999, $25,000 to $39,999, $40,000 to $59,999, $60,000 to $99,999, $100,000 to $199,999, $200,000 to $499,999, $500,000 to $999,999)] &gt;= CS2_010, CS2_010 - SUM(CS1_001) [MembersBenefitBracketType IN(&lt;$1,000, $1,000 to $5,999, $6,000 to $9,999, $10,000 to $14,999, $15,000 to $24,999, $25,000 to $39,999, $40,000 to $59,999, $60,000 to $99,999, $100,000 to $199,999, $200,000 to $499,999)], CS2_010 - SUM(CS1_001) [MembersBenefitBracketType IN($1,000,000+)]))))))))))</t>
  </si>
  <si>
    <t>CS3_010</t>
  </si>
  <si>
    <t>SWITCH(CS3_010, "&lt;$1,000", 0, "$1,000 to $5,999", 1000, "$6,000 to $9,999", 6000, "$10,000 to $14,999", 10000, "$15,000 to $24,999", 15000, "$25,000 to $39,999", 25000, "$40,000 to $59,999", 40000, "$60,000 to $99,999", 60000, "$100,000 to $199,999", 100000, "$200,000 to $499,999", 200000, "$500,000 to $999,999", 500000, "$1,000,000+", 1000000)</t>
  </si>
  <si>
    <t>SWITCH(CS3_010, "&lt;$1,000", 999, "$1,000 to $5,999", 5999, "$6,000 to $9,999", 9999, "$10,000 to $14,999", 14999, "$15,000 to $24,999", 24999, "$25,000 to $39,999", 39999, "$40,000 to $59,999", 59999, "$60,000 to $99,999", 99999, "$100,000 to $199,999", 199999, "$200,000 to $499,999", 499999, "$500,000 to $999,999", 999999, "$1,000,000+", 9999999)</t>
  </si>
  <si>
    <t>CS1_001 [MembersBenefitBracketType = CS3_010], [TimeKey &gt;= 20210930]</t>
  </si>
  <si>
    <t>CS1_003 [MembersBenefitBracketType = CS3_010], [TimeKey &gt;= 20210930]</t>
  </si>
  <si>
    <t>CS3_011</t>
  </si>
  <si>
    <r>
      <t xml:space="preserve">CS1_001, </t>
    </r>
    <r>
      <rPr>
        <sz val="11"/>
        <color rgb="FFFF0000"/>
        <rFont val="Calibri"/>
        <family val="2"/>
      </rPr>
      <t>CS3_010</t>
    </r>
  </si>
  <si>
    <r>
      <t xml:space="preserve">CS1_003, </t>
    </r>
    <r>
      <rPr>
        <sz val="11"/>
        <color rgb="FFFF0000"/>
        <rFont val="Calibri"/>
        <family val="2"/>
      </rPr>
      <t>CS3_010</t>
    </r>
  </si>
  <si>
    <t>CS4_003</t>
  </si>
  <si>
    <t>CS4_004</t>
  </si>
  <si>
    <t>CS4_005</t>
  </si>
  <si>
    <t>CS4_006</t>
  </si>
  <si>
    <t>CS3_011, CS4_003, CS4_004, CS4_005, CS4_006</t>
  </si>
  <si>
    <t>CS5_001</t>
  </si>
  <si>
    <t>CS2_011</t>
  </si>
  <si>
    <t>IF(SUM(CS1_002) [MembersBenefitBracketType = &lt;$1,000] &gt;= CS2_011, "&lt;$1,000",
IF(SUM(CS1_002) [MembersBenefitBracketType IN(&lt;$1,000, $1,000 to $5,999)] &gt;= CS2_011, "$1,000 to $5,999",
IF(SUM(CS1_002) [MembersBenefitBracketType IN(&lt;$1,000, $1,000 to $5,999, $6,000 to $9,999)] &gt;= CS2_011, "$6,000 to $9,999",
IF(SUM(CS1_002) [MembersBenefitBracketType IN(&lt;$1,000, $1,000 to $5,999, $6,000 to $9,999, $10,000 to $14,999)] &gt;= CS2_011, "$10,000 to $14,999",
IF(SUM(CS1_002) [MembersBenefitBracketType IN(&lt;$1,000, $1,000 to $5,999, $6,000 to $9,999, $10,000 to $14,999, $15,000 to $24,999)] &gt;= CS2_011, "$15,000 to $24,999",
IF(SUM(CS1_002) [MembersBenefitBracketType IN(&lt;$1,000, $1,000 to $5,999, $6,000 to $9,999, $10,000 to $14,999, $15,000 to $24,999, $25,000 to $39,999)] &gt;= CS2_011, "$25,000 to $39,999",
IF(SUM(CS1_002) [MembersBenefitBracketType IN(&lt;$1,000, $1,000 to $5,999, $6,000 to $9,999, $10,000 to $14,999, $15,000 to $24,999, $25,000 to $39,999, $40,000 to $59,999)] &gt;= CS2_011, "$40,000 to $59,999",
IF(SUM(CS1_002) [MembersBenefitBracketType IN(&lt;$1,000, $1,000 to $5,999, $6,000 to $9,999, $10,000 to $14,999, $15,000 to $24,999, $25,000 to $39,999, $40,000 to $59,999, $60,000 to $99,999)] &gt;= CS2_011, "$60,000 to $99,999",
IF(SUM(CS1_002) [MembersBenefitBracketType IN(&lt;$1,000, $1,000 to $5,999, $6,000 to $9,999, $10,000 to $14,999, $15,000 to $24,999, $25,000 to $39,999, $40,000 to $59,999, $60,000 to $99,999, $100,000 to $199,999)] &gt;= CS2_011, "$100,000 to $199,999",
IF(SUM(CS1_002) [MembersBenefitBracketType IN(&lt;$1,000, $1,000 to $5,999, $6,000 to $9,999, $10,000 to $14,999, $15,000 to $24,999, $25,000 to $39,999, $40,000 to $59,999, $60,000 to $99,999, $100,000 to $199,999, $200,000 to $499,999)] &gt;= CS2_011, "$200,000 to $499,999",
IF(SUM(CS1_002) [MembersBenefitBracketType IN(&lt;$1,000, $1,000 to $5,999, $6,000 to $9,999, $10,000 to $14,999, $15,000 to $24,999, $25,000 to $39,999, $40,000 to $59,999, $60,000 to $99,999, $100,000 to $199,999, $200,000 to $499,999, $500,000 to $999,999)] &gt;= CS2_011, "$500,000 to $999,999", "$1,000,000+"))))))))))</t>
  </si>
  <si>
    <t>IF(SUM(CS1_002) [MembersBenefitBracketType = &lt;$1,000] &gt;= CS2_011, CS2_011,
IF(SUM(CS1_002) [MembersBenefitBracketType IN(&lt;$1,000, $1,000 to $5,999)] &gt;= CS2_011, CS2_011 - SUM(CS1_002) [MembersBenefitBracketType = &lt;$1,000],
IF(SUM(CS1_002) [MembersBenefitBracketType IN(&lt;$1,000, $1,000 to $5,999, $6,000 to $9,999)] &gt;= CS2_011, CS2_011 - SUM(CS1_002) [MembersBenefitBracketType IN(&lt;$1,000, $1,000 to $5,999)],
IF(SUM(CS1_002) [MembersBenefitBracketType IN(&lt;$1,000, $1,000 to $5,999, $6,000 to $9,999, $10,000 to $14,999)] &gt;= CS2_011, CS2_011 - SUM(CS1_002) [MembersBenefitBracketType IN(&lt;$1,000, $1,000 to $5,999, $6,000 to $9,999)],
IF(SUM(CS1_002) [MembersBenefitBracketType IN(&lt;$1,000, $1,000 to $5,999, $6,000 to $9,999, $10,000 to $14,999, $15,000 to $24,999)] &gt;= CS2_011, CS2_011 - SUM(CS1_002) [MembersBenefitBracketType IN(&lt;$1,000, $1,000 to $5,999, $6,000 to $9,999, $10,000 to $14,999)],
IF(SUM(CS1_002) [MembersBenefitBracketType IN(&lt;$1,000, $1,000 to $5,999, $6,000 to $9,999, $10,000 to $14,999, $15,000 to $24,999, $25,000 to $39,999)] &gt;= CS2_011, CS2_011 - SUM(CS1_002) [MembersBenefitBracketType IN(&lt;$1,000, $1,000 to $5,999, $6,000 to $9,999, $10,000 to $14,999, $15,000 to $24,999)],
IF(SUM(CS1_002) [MembersBenefitBracketType IN(&lt;$1,000, $1,000 to $5,999, $6,000 to $9,999, $10,000 to $14,999, $15,000 to $24,999, $25,000 to $39,999, $40,000 to $59,999)] &gt;= CS2_011, CS2_011 - SUM(CS1_002) [MembersBenefitBracketType IN(&lt;$1,000, $1,000 to $5,999, $6,000 to $9,999, $10,000 to $14,999, $15,000 to $24,999, $25,000 to $39,999)],
IF(SUM(CS1_002) [MembersBenefitBracketType IN(&lt;$1,000, $1,000 to $5,999, $6,000 to $9,999, $10,000 to $14,999, $15,000 to $24,999, $25,000 to $39,999, $40,000 to $59,999, $60,000 to $99,999)] &gt;= CS2_011, CS2_011 - SUM(CS1_002) [MembersBenefitBracketType IN(&lt;$1,000, $1,000 to $5,999, $6,000 to $9,999, $10,000 to $14,999, $15,000 to $24,999, $25,000 to $39,999, $40,000 to $59,999)],
IF(SUM(CS1_002) [MembersBenefitBracketType IN(&lt;$1,000, $1,000 to $5,999, $6,000 to $9,999, $10,000 to $14,999, $15,000 to $24,999, $25,000 to $39,999, $40,000 to $59,999, $60,000 to $99,999, $100,000 to $199,999)] &gt;= CS2_011, CS2_011 - SUM(CS1_002) [MembersBenefitBracketType IN(&lt;$1,000, $1,000 to $5,999, $6,000 to $9,999, $10,000 to $14,999, $15,000 to $24,999, $25,000 to $39,999, $40,000 to $59,999, $60,000 to $99,999)],
IF(SUM(CS1_002) [MembersBenefitBracketType IN(&lt;$1,000, $1,000 to $5,999, $6,000 to $9,999, $10,000 to $14,999, $15,000 to $24,999, $25,000 to $39,999, $40,000 to $59,999, $60,000 to $99,999, $100,000 to $199,999, $200,000 to $499,999)] &gt;= CS2_011, CS2_011 - SUM(CS1_002) [MembersBenefitBracketType IN(&lt;$1,000, $1,000 to $5,999, $6,000 to $9,999, $10,000 to $14,999, $15,000 to $24,999, $25,000 to $39,999, $40,000 to $59,999, $60,000 to $99,999, $100,000 to $199,999)],
IF(SUM(CS1_002) [MembersBenefitBracketType IN(&lt;$1,000, $1,000 to $5,999, $6,000 to $9,999, $10,000 to $14,999, $15,000 to $24,999, $25,000 to $39,999, $40,000 to $59,999, $60,000 to $99,999, $100,000 to $199,999, $200,000 to $499,999, $500,000 to $999,999)] &gt;= CS2_011, CS2_011 - SUM(CS1_002) [MembersBenefitBracketType IN(&lt;$1,000, $1,000 to $5,999, $6,000 to $9,999, $10,000 to $14,999, $15,000 to $24,999, $25,000 to $39,999, $40,000 to $59,999, $60,000 to $99,999, $100,000 to $199,999, $200,000 to $499,999)], CS2_011 - SUM(CS1_002) [MembersBenefitBracketType IN($1,000,000+)]))))))))))</t>
  </si>
  <si>
    <r>
      <t xml:space="preserve">CS1_002, </t>
    </r>
    <r>
      <rPr>
        <sz val="11"/>
        <color rgb="FFFF0000"/>
        <rFont val="Calibri"/>
        <family val="2"/>
      </rPr>
      <t>CS2_011</t>
    </r>
  </si>
  <si>
    <r>
      <t>CS1_002,</t>
    </r>
    <r>
      <rPr>
        <sz val="11"/>
        <color rgb="FFFF0000"/>
        <rFont val="Calibri"/>
        <family val="2"/>
      </rPr>
      <t xml:space="preserve"> CS2_011</t>
    </r>
  </si>
  <si>
    <t>CS3_012</t>
  </si>
  <si>
    <t>SWITCH(CS3_012, "&lt;$1,000", 0, "$1,000 to $5,999", 1000, "$6,000 to $9,999", 6000, "$10,000 to $14,999", 10000, "$15,000 to $24,999", 15000, "$25,000 to $39,999", 25000, "$40,000 to $59,999", 40000, "$60,000 to $99,999", 60000, "$100,000 to $199,999", 100000, "$200,000 to $499,999", 200000, "$500,000 to $999,999", 500000, "$1,000,000+", 1000000)</t>
  </si>
  <si>
    <t>SWITCH(CS3_012, "&lt;$1,000", 999, "$1,000 to $5,999", 5999, "$6,000 to $9,999", 9999, "$10,000 to $14,999", 14999, "$15,000 to $24,999", 24999, "$25,000 to $39,999", 39999, "$40,000 to $59,999", 59999, "$60,000 to $99,999", 99999, "$100,000 to $199,999", 199999, "$200,000 to $499,999", 499999, "$500,000 to $999,999", 999999, "$1,000,000+", 9999999)</t>
  </si>
  <si>
    <t>CS1_002 [MembersBenefitBracketType = CS3_012], [TimeKey &gt;= 20210930]</t>
  </si>
  <si>
    <t>CS1_004 [MembersBenefitBracketType = CS3_012], [TimeKey &gt;= 20210930]</t>
  </si>
  <si>
    <t>CS3_013</t>
  </si>
  <si>
    <r>
      <t xml:space="preserve">CS1_002, </t>
    </r>
    <r>
      <rPr>
        <sz val="11"/>
        <color rgb="FFFF0000"/>
        <rFont val="Calibri"/>
        <family val="2"/>
      </rPr>
      <t>CS3_012</t>
    </r>
  </si>
  <si>
    <r>
      <t xml:space="preserve">CS1_004, </t>
    </r>
    <r>
      <rPr>
        <sz val="11"/>
        <color rgb="FFFF0000"/>
        <rFont val="Calibri"/>
        <family val="2"/>
      </rPr>
      <t>CS3_012</t>
    </r>
  </si>
  <si>
    <t>CS4_007</t>
  </si>
  <si>
    <t>CS4_008</t>
  </si>
  <si>
    <t>CS4_009</t>
  </si>
  <si>
    <t>CS4_010</t>
  </si>
  <si>
    <t>CS3_013, CS4_007, CS4_008, CS4_009, CS4_010</t>
  </si>
  <si>
    <t>IF(CS3_013 &lt; (CS4_009 / 2), CS4_007 + ((CS4_010 / CS4_009) - CS4_007) * (CS3_013 / (CS4_009 / 2)),
IF(CS3_013 &gt; (CS4_009 / 2), (CS4_010 / CS4_009) + ((CS4_008 - (CS4_010 / CS4_009)) * ((CS3_013 - (CS4_009 / 2)) / (CS4_009 / 2))), (CS4_010 / CS4_009))</t>
  </si>
  <si>
    <t>CS5_002</t>
  </si>
  <si>
    <t>Member accounts count that service is provided to</t>
  </si>
  <si>
    <t>MemberAccountsCountThatServiceIsProvidedTo</t>
  </si>
  <si>
    <t>Proportion of each administration and other expense by expense group type and expense type to total administration &amp; other expenses for an RSE</t>
  </si>
  <si>
    <t>Number of member accounts for the RSE that the service, which relates to an admin and other expense or investment management expense, is provided to</t>
  </si>
  <si>
    <t>Average admin and other expenses per member account that service is provided to</t>
  </si>
  <si>
    <t>Average investment management expenses per member account that service is provided to</t>
  </si>
  <si>
    <t>CS2_012</t>
  </si>
  <si>
    <t>CS2_013</t>
  </si>
  <si>
    <t>CS2_014</t>
  </si>
  <si>
    <t>Proportion of admin and other expenses that are from a related party service provider (apart from the RSE's trustee)</t>
  </si>
  <si>
    <t>Proportion of investment management expenses that are from a related party service provider (apart from the RSE's trustee)</t>
  </si>
  <si>
    <t>CS3_014</t>
  </si>
  <si>
    <t>CS3_015</t>
  </si>
  <si>
    <t>CS2_015</t>
  </si>
  <si>
    <t>Proportion of admin and other expenses that are insourced (the RSE or their trustee)</t>
  </si>
  <si>
    <t>Proportion of investment management expenses that are insourced (the RSE or their trustee)</t>
  </si>
  <si>
    <t>CS3_016</t>
  </si>
  <si>
    <t>CS3_017</t>
  </si>
  <si>
    <t>Relate the ServiceProviderIdentifier from Tables 2 and 3 to Table 1.  Tables 2 and 3 have CS1_007 and CS1_008, and Table 1 has ServiceProviderAustralianBusinessNumber</t>
  </si>
  <si>
    <t>Relate the ServiceProviderIdentifier from Tables 2 and 3 to Table 1.  Tables 2 and 3 have CS1_007 and CS1_008, and Table 1 has ServiceProviderRelationshipType</t>
  </si>
  <si>
    <t>CS2_016</t>
  </si>
  <si>
    <t>Median member account position RSE</t>
  </si>
  <si>
    <t>MedianMemberAccountPositionRSE</t>
  </si>
  <si>
    <t>Median member account position MySuper Product</t>
  </si>
  <si>
    <t>MedianMemberAccountPositionMySuperProduct</t>
  </si>
  <si>
    <t>InvestmentManagementExpensesProportionInsourced</t>
  </si>
  <si>
    <t>AdminAndOtherExpensesProportionInsourced</t>
  </si>
  <si>
    <t>AdminAndOtherExpensesCostPerMember</t>
  </si>
  <si>
    <t>InvestmentManagementExpensesCostPerMember</t>
  </si>
  <si>
    <t>InvestmentManagementExpensesProportionByType</t>
  </si>
  <si>
    <t>AdminAndOtherExpensesProportionByType</t>
  </si>
  <si>
    <t>IF(CS3_011 &lt; (CS4_005 / 2), CS4_003 + ((CS4_006 / CS4_005) - CS4_003) * (CS3_011 / (CS4_005 / 2)),
IF(CS3_011 &gt; (CS4_005 / 2), (CS4_006 / CS4_005) + ((CS4_004 - (CS4_006 / CS4_005)) * ((CS3_011 - (CS4_005 / 2)) / (CS4_005 / 2))), (CS4_006 / CS4_005)))</t>
  </si>
  <si>
    <t>Aggregate on dimensions</t>
  </si>
  <si>
    <t>Report display dimensions</t>
  </si>
  <si>
    <t>Median age RSE</t>
  </si>
  <si>
    <t>MedianAgeRSE</t>
  </si>
  <si>
    <t>Median age MySuper Product</t>
  </si>
  <si>
    <t>MedianAgeMySuperProduct</t>
  </si>
  <si>
    <t>CS3_018</t>
  </si>
  <si>
    <t>CS3_019</t>
  </si>
  <si>
    <t>Age the median member account for an RSE belongs to</t>
  </si>
  <si>
    <t>Age the median member account for a MySuper Product belongs to</t>
  </si>
  <si>
    <t>CS1_002, CS2_011</t>
  </si>
  <si>
    <t>MembersBenefitBracketType, SexType</t>
  </si>
  <si>
    <t>MemberAgeNumber</t>
  </si>
  <si>
    <t>CS1_001, CS2_010</t>
  </si>
  <si>
    <t>{IF(SUM(CS1_001) [MemberAgeNumber &lt;= 1] &gt;= CS2_010, 1,
IF(SUM(CS1_001) [MemberAgeNumber &lt;= 2] &gt;= CS2_010, 2...
IF(SUM(CS1_001) [MemberAgeNumber &lt;= 120] &gt;= CS2_010, 120, 999)))}</t>
  </si>
  <si>
    <t>{IF(SUM(CS1_002) [MemberAgeNumber &lt;= 1] &gt;= CS2_011, 1,
IF(SUM(CS1_002) [MemberAgeNumber &lt;= 2] &gt;= CS2_011, 2...
IF(SUM(CS1_002) [MemberAgeNumber &lt;= 120] &gt;= CS2_011, 120, 999)))}</t>
  </si>
  <si>
    <t>Product count</t>
  </si>
  <si>
    <t>Product count Industry</t>
  </si>
  <si>
    <t>CS1_010</t>
  </si>
  <si>
    <t>CS1_011</t>
  </si>
  <si>
    <t>CS1_012</t>
  </si>
  <si>
    <t>SRF_605_0</t>
  </si>
  <si>
    <t>COUNT(SuperannuationProductIdentifier)</t>
  </si>
  <si>
    <t>SuperannuationProductIdentifier</t>
  </si>
  <si>
    <t>InvestmentMenuIdentifier</t>
  </si>
  <si>
    <t>InvestmentOptionIdentifier</t>
  </si>
  <si>
    <t>COUNT(InvestmentMenuIdentifier)</t>
  </si>
  <si>
    <t>COUNT(InvestmentOptionIdentifier)</t>
  </si>
  <si>
    <t>RSE structure</t>
  </si>
  <si>
    <t>CS2_017</t>
  </si>
  <si>
    <t>CS2_018</t>
  </si>
  <si>
    <t>CS2_019</t>
  </si>
  <si>
    <t>ProductCount</t>
  </si>
  <si>
    <t>Number of products in an RSE</t>
  </si>
  <si>
    <t>Number of investment menus in an RSE</t>
  </si>
  <si>
    <t>Number of investment options in an RSE</t>
  </si>
  <si>
    <t>Menu count</t>
  </si>
  <si>
    <t>Option count</t>
  </si>
  <si>
    <t>MenuCount</t>
  </si>
  <si>
    <t>OptionCount</t>
  </si>
  <si>
    <t>ProductCountIndustry</t>
  </si>
  <si>
    <t>MenuCountIndustry</t>
  </si>
  <si>
    <t>OptionCountIndustry</t>
  </si>
  <si>
    <t>Menu count Industry</t>
  </si>
  <si>
    <t>Option count Industry</t>
  </si>
  <si>
    <t>Number of products for all RSEs in the industry</t>
  </si>
  <si>
    <t>Number of investment menus for all RSEs in the industry</t>
  </si>
  <si>
    <t>Number of investment options for all RSEs in the industry</t>
  </si>
  <si>
    <t>SUM(CS1_010) for all RSEs</t>
  </si>
  <si>
    <t>SUM(CS1_011) for all RSEs</t>
  </si>
  <si>
    <t>SUM(CS1_012) for all RSEs</t>
  </si>
  <si>
    <t>CS2_020</t>
  </si>
  <si>
    <t>CS2_021</t>
  </si>
  <si>
    <t>CS2_022</t>
  </si>
  <si>
    <t>Median CS1_010 when all RSEs are ranked by CS1_010</t>
  </si>
  <si>
    <t>Median CS1_011 when all RSEs are ranked by CS1_011</t>
  </si>
  <si>
    <t>Median CS1_012 when all RSEs are ranked by CS1_012</t>
  </si>
  <si>
    <t>Number of products in the RSE that is the industry median according to this metric</t>
  </si>
  <si>
    <t>Number of investment menus in the RSE that is the industry median according to this metric</t>
  </si>
  <si>
    <t>Number of investment options in the RSE that is the industry median according to this metric</t>
  </si>
  <si>
    <t>Product count Industry median</t>
  </si>
  <si>
    <t>Menu count Industry median</t>
  </si>
  <si>
    <t>Option count Industry median</t>
  </si>
  <si>
    <t>ProductCountIndustryMedian</t>
  </si>
  <si>
    <t>MenuCountIndustryMedian</t>
  </si>
  <si>
    <t>OptionCountIndustryMedian</t>
  </si>
  <si>
    <t>CS1_013</t>
  </si>
  <si>
    <t>CS1_014</t>
  </si>
  <si>
    <t>Number of RSEs in the industry</t>
  </si>
  <si>
    <t>Number of RSE Licensees in the industry</t>
  </si>
  <si>
    <t>RSE count</t>
  </si>
  <si>
    <t>RSE Licensee count</t>
  </si>
  <si>
    <t>RSECount</t>
  </si>
  <si>
    <t>RSELicenseeCount</t>
  </si>
  <si>
    <t>Change in the number of RSEs in the industry over the last year</t>
  </si>
  <si>
    <t>Change in the number of RSE Licensees in the industry over the last year</t>
  </si>
  <si>
    <t>CS2_023</t>
  </si>
  <si>
    <t>CS2_024</t>
  </si>
  <si>
    <t>RSE count annual change</t>
  </si>
  <si>
    <t>RSE Licensee count annual change</t>
  </si>
  <si>
    <t>RSECountAnnualChange</t>
  </si>
  <si>
    <t>RSELicenseeCountAnnualChange</t>
  </si>
  <si>
    <t>CS1_013(t) - CS1_013(t-4) where t = current quarter</t>
  </si>
  <si>
    <t>CS1_014(t) - CS1_014(t-4) where t = current quarter</t>
  </si>
  <si>
    <t>COUNT(InvestmentMenuIdentifier) [InvestmentMenuType = "Lifecycle Option"]</t>
  </si>
  <si>
    <t>Lifecycle option count</t>
  </si>
  <si>
    <t>LifecycleOptionCount</t>
  </si>
  <si>
    <t>CS1_015</t>
  </si>
  <si>
    <t>CS1_016</t>
  </si>
  <si>
    <t>CS1_017</t>
  </si>
  <si>
    <t>COUNT(InvestmentOptionIdentifier) [FrozenForRedemptionsInvestmentOptionIndicator = "Yes"]</t>
  </si>
  <si>
    <t>COUNT(InvestmentOptionIdentifier) [NotOpenToNewMembersInvestmentOptionReasonType = "Failed Performance Test"]</t>
  </si>
  <si>
    <t>Option count Frozen for Redemption</t>
  </si>
  <si>
    <t>Option count Failed performance test</t>
  </si>
  <si>
    <t>OptionCountFrozenForRedemption</t>
  </si>
  <si>
    <t>OptionCountFailedPerformanceTest</t>
  </si>
  <si>
    <t>Number of investment options in the industry that are frozen for redemptions</t>
  </si>
  <si>
    <t>Number of investment options in the industry that are not open to new members due to failing the performance test</t>
  </si>
  <si>
    <t>Number of 'lifecycle option' investment menus in the industry</t>
  </si>
  <si>
    <t>Form codes D2A</t>
  </si>
  <si>
    <t>Form codes AC</t>
  </si>
  <si>
    <t>Datapoints D2A</t>
  </si>
  <si>
    <t>Datapoints AC</t>
  </si>
  <si>
    <t>OI11731</t>
  </si>
  <si>
    <t>RegistrableSuperannuationEntityDemographicMemberAccountsCount</t>
  </si>
  <si>
    <t>SuperannuationProductMySuperDemographicMemberAccountsCount</t>
  </si>
  <si>
    <t>BSL19390</t>
  </si>
  <si>
    <t>MembersBenefitsDemographicAmount</t>
  </si>
  <si>
    <t>COUNT(Entity_Level = RSE AND Effective_From =&lt; Period_End_Date &lt;= Effective_To) on Dim_Super_Entity</t>
  </si>
  <si>
    <t>COUNT(Entity_Level = RSL AND Effective_From =&lt; Period_End_Date &lt;= Effective_To) on Dim_Super_Entity</t>
  </si>
  <si>
    <t>OI11731 [TimeKey &lt; 20210930]</t>
  </si>
  <si>
    <t>Calc formula D2A</t>
  </si>
  <si>
    <t>Calc formula AC</t>
  </si>
  <si>
    <t>BSL19390 [TimeKey &lt; 20210930]</t>
  </si>
  <si>
    <t>MembersBenefitsMySuperDemographicAmount</t>
  </si>
  <si>
    <t>AC R formula</t>
  </si>
  <si>
    <t>SRF_332_0, SRF_611_0</t>
  </si>
  <si>
    <t>CS2_025</t>
  </si>
  <si>
    <t>CS2_026</t>
  </si>
  <si>
    <t>Admin and other expenses ratio</t>
  </si>
  <si>
    <t>Investment management expenses ratio</t>
  </si>
  <si>
    <t>AdminAndOtherExpensesRatio</t>
  </si>
  <si>
    <t>InvestmentManagementExpensesRatio</t>
  </si>
  <si>
    <t>SRF_320_0</t>
  </si>
  <si>
    <t>BSAO11075</t>
  </si>
  <si>
    <t>Admin and other expenses as a proportion of average net assets over the year</t>
  </si>
  <si>
    <t>Investment management expenses as a proportion of average net assets over the year</t>
  </si>
  <si>
    <t>MemberAgeNumber, SexType, InactiveStatusIndicator</t>
  </si>
  <si>
    <t>AdminAndOtherExpensesTotal</t>
  </si>
  <si>
    <t>InvestmentManagementExpensesTotal</t>
  </si>
  <si>
    <t>Admin and other expenses Total</t>
  </si>
  <si>
    <t>Investment management expenses Total</t>
  </si>
  <si>
    <t>Total of administration and other (non-investment management) expenses by service provider across all expense group types and expense types</t>
  </si>
  <si>
    <t>SUM(ServiceArrangementCostAmount) across ExpenseGroupType &amp; ExpenseType</t>
  </si>
  <si>
    <t>SUM(ServiceArrangementInvestmentManagementCostAmount) across InvestmentExpenseServiceType &amp; InvestmentAssetClassSectorType</t>
  </si>
  <si>
    <t>ServiceProviderIdentifier, ServiceProviderNameText, InvestmentListingType, InvestmentDomicileType, ServiceArrangementEngagementType</t>
  </si>
  <si>
    <t>Investment management expenses by service provider across all investment expense service types and investment asset class selector types</t>
  </si>
  <si>
    <t>ServiceArrangementCostAmount / CS1_007</t>
  </si>
  <si>
    <t>ServiceArrangementInvestmentManagementCostAmount / CS1_008</t>
  </si>
  <si>
    <t>ServiceArrangementCostAmount, CS1_007</t>
  </si>
  <si>
    <t>ServiceArrangementInvestmentManagementCostAmount, CS1_008</t>
  </si>
  <si>
    <t>Admin and other expenses Industry total by service provider</t>
  </si>
  <si>
    <t>AdminAndOtherExpensesIndustryTotalByServiceProvider</t>
  </si>
  <si>
    <t>InvestmentManagementExpensesIndustryTotalByServiceProvider</t>
  </si>
  <si>
    <t>Investment management expenses Industry total by service provider</t>
  </si>
  <si>
    <t>Total administration and other expenses for a particular service provider (by ABN) across all RSEs</t>
  </si>
  <si>
    <t>Total investment management expenses for a particular service provider (by ABN) across all RSEs</t>
  </si>
  <si>
    <t>CS3_020</t>
  </si>
  <si>
    <t>Admin and other expenses Industry proportion by service provider</t>
  </si>
  <si>
    <t>Investment management expenses Industry proportion by service provider</t>
  </si>
  <si>
    <t>AdminAndOtherExpensesIndustryProportionByServiceProvider</t>
  </si>
  <si>
    <t>InvestmentManagementExpensesIndustryProportionByServiceProvider</t>
  </si>
  <si>
    <t>Proportion of total administration and other expenses for a particular service provider across all RSEs to the total expenses across all RSEs and service providers</t>
  </si>
  <si>
    <t>Proportion of total investment management expenses for a particular service provider across all RSEs to the total expenses across all RSEs and service providers</t>
  </si>
  <si>
    <t>CS2_028</t>
  </si>
  <si>
    <t>Admin and other expenses Related party</t>
  </si>
  <si>
    <t>AdminAndOtherExpensesRelatedParty</t>
  </si>
  <si>
    <t>Admin and other expenses that are from a related party service provider (apart from the RSE's trustee)</t>
  </si>
  <si>
    <t>Investment management expenses that are from a related party service provider (apart from the RSE's trustee)</t>
  </si>
  <si>
    <t>Investment management expenses Related party</t>
  </si>
  <si>
    <t>InvestmentManagementExpensesRelatedParty</t>
  </si>
  <si>
    <t>ServiceProviderRelationshipType, InvestmentExpenseServiceType, InvestmentAssetClassSectorType</t>
  </si>
  <si>
    <r>
      <t xml:space="preserve">ServiceProviderRelationshipType, </t>
    </r>
    <r>
      <rPr>
        <sz val="11"/>
        <color theme="5" tint="-0.249977111117893"/>
        <rFont val="Calibri"/>
        <family val="2"/>
      </rPr>
      <t>ExpenseGroupType, ExpenseType</t>
    </r>
  </si>
  <si>
    <t>CS2_029</t>
  </si>
  <si>
    <t>Investment management expenses Insourced</t>
  </si>
  <si>
    <t>InvestmentManagementExpenses</t>
  </si>
  <si>
    <t>InvestmentManagementExpensesInsourced</t>
  </si>
  <si>
    <t>Investment management expenses that are insourced (the RSE or their trustee)</t>
  </si>
  <si>
    <t>Admin and other expenses that are insourced (the RSE or their trustee)</t>
  </si>
  <si>
    <t>Admin and other expenses Insourced</t>
  </si>
  <si>
    <t>AdminAndOtherExpensesInsourced</t>
  </si>
  <si>
    <t>CS2_030</t>
  </si>
  <si>
    <t>AdminAndOtherExpensesSPS515Material</t>
  </si>
  <si>
    <t>InvestmentManagementExpensesSPS515Material</t>
  </si>
  <si>
    <t>Admin and other expenses SPS 515 Material</t>
  </si>
  <si>
    <t>Investment management expenses SPS 515 Material</t>
  </si>
  <si>
    <t>Proportion of admin and other expense that are considered material for the purposes of SPS 515 materiality</t>
  </si>
  <si>
    <t>Proportion of investment management expenses that are considered material for the purposes of SPS 515 materiality</t>
  </si>
  <si>
    <t>CS3_021</t>
  </si>
  <si>
    <t>CS3_022</t>
  </si>
  <si>
    <t>AdminAndOtherExpensesProportionSPS515Material</t>
  </si>
  <si>
    <t>InvestmentManagementExpensesProportionSPS515Material</t>
  </si>
  <si>
    <t>Admin and other expenses Proportion SPS 515 Material</t>
  </si>
  <si>
    <t>Investment management expenses Proportion insourced</t>
  </si>
  <si>
    <t>Admin and other expenses Proportion insourced</t>
  </si>
  <si>
    <t>Admin and other expenses Proportion related party</t>
  </si>
  <si>
    <t>Investment management expenses Proportion related party</t>
  </si>
  <si>
    <t>InvestmentManagementExpensesProportionRelatedParty</t>
  </si>
  <si>
    <t>Admin and other expense that are considered material for the purposes of SPS 515 materiality</t>
  </si>
  <si>
    <t>Investment management expenses that are considered material for the purposes of SPS 515 materiality</t>
  </si>
  <si>
    <t>EstimatedMedianAccountBalanceRSE</t>
  </si>
  <si>
    <t>Estimated median account balance RSE</t>
  </si>
  <si>
    <t>EstimatedMedianAccountBalanceMySuperProduct</t>
  </si>
  <si>
    <t>Estimated median account balance MySuper Product</t>
  </si>
  <si>
    <t>Counts</t>
  </si>
  <si>
    <t>Average benefit</t>
  </si>
  <si>
    <t>SUM(ServiceArrangementInvestmentManagementCostAmount) across all dimensions and RSEs, for each x
where x = ServiceProviderAustralianBusinessNumber</t>
  </si>
  <si>
    <t>SUM(ServiceArrangementCostAmount) across all dimensions and RSEs, for each x
where x = ServiceProviderAustralianBusinessNumber</t>
  </si>
  <si>
    <t>SuperannuationFundOrLicenseeType, ExpenseGroupType, ExpenseType, ServiceArrangementEngagementType</t>
  </si>
  <si>
    <t>SuperannuationFundOrLicenseeType, InvestmentExpenseServiceType, InvestmentAssetClassSectorType, InvestmentListingType, InvestmentDomicileType,  ServiceArrangementEngagementType</t>
  </si>
  <si>
    <t>CS1_005</t>
  </si>
  <si>
    <t>CS1_006</t>
  </si>
  <si>
    <t>CS2_003</t>
  </si>
  <si>
    <t>CS2_004</t>
  </si>
  <si>
    <t>InvestmentManagementExpensesIndustryTotal</t>
  </si>
  <si>
    <t>AdminAndOtherExpensesIndustryTotal</t>
  </si>
  <si>
    <t>Admin and other expenses Industry total</t>
  </si>
  <si>
    <t>Investment management expenses Industry total</t>
  </si>
  <si>
    <t>Total administration and other expenses across all RSEs</t>
  </si>
  <si>
    <t>Total investment management expenses across all RSEs</t>
  </si>
  <si>
    <t>SUM(CS1_005) across ServiceProviderAustralianBusinessNumber</t>
  </si>
  <si>
    <t>SUM(CS1_006) across ServiceProviderAustralianBusinessNumber</t>
  </si>
  <si>
    <t>CS1_005 / SUM(CS2_003) across ServiceProviderAustralianBusinessNumber</t>
  </si>
  <si>
    <t>CS1_006 / SUM(CS2_004) across ServiceProviderAustralianBusinessNumber</t>
  </si>
  <si>
    <t>Admin and other expenses Cost per member</t>
  </si>
  <si>
    <t>Investment management expenses Cost per member</t>
  </si>
  <si>
    <t>Admin and other expenses Proportion by type</t>
  </si>
  <si>
    <t>Investment management expenses Proportion by type</t>
  </si>
  <si>
    <t>If denominator is blank or 0, show blank</t>
  </si>
  <si>
    <t>ServiceArrangementCostAmount, CS1_009</t>
  </si>
  <si>
    <t>ServiceArrangementInvestmentManagementCostAmount, CS1_009</t>
  </si>
  <si>
    <t>ServiceArrangementCostAmount / CS1_009</t>
  </si>
  <si>
    <t>ServiceArrangementInvestmentManagementCostAmount / CS1_009</t>
  </si>
  <si>
    <r>
      <rPr>
        <strike/>
        <sz val="11"/>
        <color rgb="FFFF0000"/>
        <rFont val="Calibri"/>
        <family val="2"/>
      </rPr>
      <t>CS1_007</t>
    </r>
    <r>
      <rPr>
        <sz val="11"/>
        <color theme="1"/>
        <rFont val="Calibri"/>
        <family val="2"/>
      </rPr>
      <t xml:space="preserve"> </t>
    </r>
    <r>
      <rPr>
        <sz val="11"/>
        <color rgb="FF00B050"/>
        <rFont val="Calibri"/>
        <family val="2"/>
      </rPr>
      <t>ServiceArrangementCostAmount</t>
    </r>
    <r>
      <rPr>
        <sz val="11"/>
        <color theme="1"/>
        <rFont val="Calibri"/>
        <family val="2"/>
      </rPr>
      <t xml:space="preserve"> / CS1_009</t>
    </r>
  </si>
  <si>
    <r>
      <rPr>
        <strike/>
        <sz val="11"/>
        <color rgb="FFFF0000"/>
        <rFont val="Calibri"/>
        <family val="2"/>
      </rPr>
      <t>CS1_008</t>
    </r>
    <r>
      <rPr>
        <sz val="11"/>
        <color theme="1"/>
        <rFont val="Calibri"/>
        <family val="2"/>
      </rPr>
      <t xml:space="preserve"> </t>
    </r>
    <r>
      <rPr>
        <sz val="11"/>
        <color rgb="FF00B050"/>
        <rFont val="Calibri"/>
        <family val="2"/>
      </rPr>
      <t>ServiceArrangementInvestmentManagementCostAmount</t>
    </r>
    <r>
      <rPr>
        <sz val="11"/>
        <color theme="1"/>
        <rFont val="Calibri"/>
        <family val="2"/>
      </rPr>
      <t xml:space="preserve"> / CS1_009</t>
    </r>
  </si>
  <si>
    <t>SUM(ServiceArrangementCostAmount) [ServiceProviderRelationshipType NOT IN ("None", "RSEL")]</t>
  </si>
  <si>
    <t>SUM(ServiceArrangementInvestmentManagementCostAmount) [ServiceProviderRelationshipType NOT IN ("None", "RSEL")]</t>
  </si>
  <si>
    <t>CS2_014 / ServiceArrangementCostAmount</t>
  </si>
  <si>
    <t>CS2_028 / ServiceArrangementInvestmentManagementCostAmount</t>
  </si>
  <si>
    <r>
      <t xml:space="preserve">CS2_014 / </t>
    </r>
    <r>
      <rPr>
        <strike/>
        <sz val="11"/>
        <color rgb="FFFF0000"/>
        <rFont val="Calibri"/>
        <family val="2"/>
      </rPr>
      <t>CS1_007</t>
    </r>
    <r>
      <rPr>
        <sz val="11"/>
        <color theme="1"/>
        <rFont val="Calibri"/>
        <family val="2"/>
      </rPr>
      <t xml:space="preserve"> </t>
    </r>
    <r>
      <rPr>
        <sz val="11"/>
        <color rgb="FF00B050"/>
        <rFont val="Calibri"/>
        <family val="2"/>
      </rPr>
      <t>ServiceArrangementCostAmount</t>
    </r>
  </si>
  <si>
    <r>
      <rPr>
        <strike/>
        <sz val="11"/>
        <color rgb="FFFF0000"/>
        <rFont val="Calibri"/>
        <family val="2"/>
      </rPr>
      <t>CS2_014</t>
    </r>
    <r>
      <rPr>
        <sz val="11"/>
        <color theme="1"/>
        <rFont val="Calibri"/>
        <family val="2"/>
      </rPr>
      <t xml:space="preserve"> </t>
    </r>
    <r>
      <rPr>
        <sz val="11"/>
        <color rgb="FF00B050"/>
        <rFont val="Calibri"/>
        <family val="2"/>
      </rPr>
      <t>CS2_028</t>
    </r>
    <r>
      <rPr>
        <sz val="11"/>
        <color theme="1"/>
        <rFont val="Calibri"/>
        <family val="2"/>
      </rPr>
      <t xml:space="preserve"> / </t>
    </r>
    <r>
      <rPr>
        <strike/>
        <sz val="11"/>
        <color rgb="FFFF0000"/>
        <rFont val="Calibri"/>
        <family val="2"/>
      </rPr>
      <t>CS1_008</t>
    </r>
    <r>
      <rPr>
        <sz val="11"/>
        <color theme="1"/>
        <rFont val="Calibri"/>
        <family val="2"/>
      </rPr>
      <t xml:space="preserve"> </t>
    </r>
    <r>
      <rPr>
        <sz val="11"/>
        <color rgb="FF00B050"/>
        <rFont val="Calibri"/>
        <family val="2"/>
      </rPr>
      <t>ServiceArrangementInvestmentManagementCostAmount</t>
    </r>
  </si>
  <si>
    <t>CS2_014, ServiceArrangementCostAmount</t>
  </si>
  <si>
    <t>CS2_028, ServiceArrangementInvestmentManagementCostAmount</t>
  </si>
  <si>
    <t>CS2_029, ServiceArrangementInvestmentManagementCostAmount</t>
  </si>
  <si>
    <t>CS2_015, ServiceArrangementCostAmount</t>
  </si>
  <si>
    <t>CS2_015 / ServiceArrangementCostAmount</t>
  </si>
  <si>
    <t>CS2_029 / ServiceArrangementInvestmentManagementCostAmount</t>
  </si>
  <si>
    <r>
      <t xml:space="preserve">CS2_015 / </t>
    </r>
    <r>
      <rPr>
        <strike/>
        <sz val="11"/>
        <color rgb="FFFF0000"/>
        <rFont val="Calibri"/>
        <family val="2"/>
      </rPr>
      <t>CS1_007</t>
    </r>
    <r>
      <rPr>
        <sz val="11"/>
        <color theme="1"/>
        <rFont val="Calibri"/>
        <family val="2"/>
      </rPr>
      <t xml:space="preserve"> </t>
    </r>
    <r>
      <rPr>
        <sz val="11"/>
        <color rgb="FF00B050"/>
        <rFont val="Calibri"/>
        <family val="2"/>
      </rPr>
      <t>ServiceArrangementCostAmount</t>
    </r>
  </si>
  <si>
    <r>
      <rPr>
        <strike/>
        <sz val="11"/>
        <color rgb="FFFF0000"/>
        <rFont val="Calibri"/>
        <family val="2"/>
      </rPr>
      <t>CS2_015</t>
    </r>
    <r>
      <rPr>
        <sz val="11"/>
        <color theme="1"/>
        <rFont val="Calibri"/>
        <family val="2"/>
      </rPr>
      <t xml:space="preserve"> </t>
    </r>
    <r>
      <rPr>
        <sz val="11"/>
        <color rgb="FF00B050"/>
        <rFont val="Calibri"/>
        <family val="2"/>
      </rPr>
      <t>CS2_029</t>
    </r>
    <r>
      <rPr>
        <sz val="11"/>
        <color theme="1"/>
        <rFont val="Calibri"/>
        <family val="2"/>
      </rPr>
      <t xml:space="preserve"> / </t>
    </r>
    <r>
      <rPr>
        <strike/>
        <sz val="11"/>
        <color rgb="FFFF0000"/>
        <rFont val="Calibri"/>
        <family val="2"/>
      </rPr>
      <t>CS1_008</t>
    </r>
    <r>
      <rPr>
        <sz val="11"/>
        <color theme="1"/>
        <rFont val="Calibri"/>
        <family val="2"/>
      </rPr>
      <t xml:space="preserve"> </t>
    </r>
    <r>
      <rPr>
        <sz val="11"/>
        <color rgb="FF00B050"/>
        <rFont val="Calibri"/>
        <family val="2"/>
      </rPr>
      <t>ServiceArrangementInvestmentManagementCostAmount</t>
    </r>
  </si>
  <si>
    <t>SUM(ServiceArrangementCostAmount) [PaymentSPS515MaterialityIndicator = "Yes"]</t>
  </si>
  <si>
    <t>SUM(ServiceArrangementInvestmentManagementCostAmount) [PaymentSPS515MaterialityIndicator = "Yes"]</t>
  </si>
  <si>
    <t>CS2_016, ServiceArrangementCostAmount</t>
  </si>
  <si>
    <t>CS2_016 / ServiceArrangementCostAmount</t>
  </si>
  <si>
    <t>CS2_030 / ServiceArrangementInvestmentManagementCostAmount</t>
  </si>
  <si>
    <t>CS2_030, ServiceArrangementInvestmentManagementCostAmount</t>
  </si>
  <si>
    <t>ServiceArrangementCostAmount / ((BSAO11075(t) + BSAO11075(t-4)) / 2) where t = current quarter</t>
  </si>
  <si>
    <t>Investment management expenses ratio / ((BSAO11075(t) + BSAO11075(t-4)) / 2) where t = current quarter</t>
  </si>
  <si>
    <t>ServiceProviderIdentifier, ServiceProviderNameText, ServiceArrangementEngagementType, PaymentSPS515MaterialityIndicator</t>
  </si>
  <si>
    <t>CS2_027</t>
  </si>
  <si>
    <t>ProportionOfherExpensesProportionRelatedParty</t>
  </si>
  <si>
    <t>SUM(ServiceArrangementCostAmount) [ServiceProviderRelationshipType IN ("None", "RSEL")]</t>
  </si>
  <si>
    <t>SUM(ServiceArrangementInvestmentManagementCostAmount) [ServiceProviderRelationshipType IN ("None", "RSEL")]</t>
  </si>
  <si>
    <t>Table</t>
  </si>
  <si>
    <t>Form</t>
  </si>
  <si>
    <t>SRF 550.0</t>
  </si>
  <si>
    <t>AA1001</t>
  </si>
  <si>
    <t>AA1002</t>
  </si>
  <si>
    <t>AA1003</t>
  </si>
  <si>
    <t>Proportion of Members via this investment pathway</t>
  </si>
  <si>
    <t>Proportion of assets via this investment pathway</t>
  </si>
  <si>
    <t>Net investment return for lowest fee investment pathway</t>
  </si>
  <si>
    <t>Net return for lowest fee investment pathway (rep member) - Quarterly</t>
  </si>
  <si>
    <t>One-year net return 
 (rep member) - Annualised</t>
  </si>
  <si>
    <t>Volatility (5 year)</t>
  </si>
  <si>
    <t>Volatility (10 year)</t>
  </si>
  <si>
    <t>Sharpe ratio (5 year)</t>
  </si>
  <si>
    <t>Sharp ratio (10 year)</t>
  </si>
  <si>
    <t>FC0001</t>
  </si>
  <si>
    <t>FC0002</t>
  </si>
  <si>
    <t>FC0003</t>
  </si>
  <si>
    <t>IP0004</t>
  </si>
  <si>
    <t>IP0005</t>
  </si>
  <si>
    <t>IP0006</t>
  </si>
  <si>
    <t>IP0016</t>
  </si>
  <si>
    <t>IP0007</t>
  </si>
  <si>
    <t>IP0008</t>
  </si>
  <si>
    <t>IP0009</t>
  </si>
  <si>
    <t>IP0010</t>
  </si>
  <si>
    <t>IP0011</t>
  </si>
  <si>
    <t>IP0012</t>
  </si>
  <si>
    <t>IP0013</t>
  </si>
  <si>
    <t>IP0014</t>
  </si>
  <si>
    <t>IP0015</t>
  </si>
  <si>
    <t>SRF 705.1</t>
  </si>
  <si>
    <t>SRF 705.0</t>
  </si>
  <si>
    <t>Means the time-weighted rate of return, adjusted for cash flows as they occur. Indirect Costs, Indirect Cost Ratio, Other Fees And Costs, Fees Deducted Directly From Member Account and Tax should not be netted off this return.</t>
  </si>
  <si>
    <t>Means the time-weighted rate of return on investments, net of Indirect Costs, Indirect Cost Ratio, Other Fees And Costs, Fees Deducted Directly From Member Account and Tax with a component activity type of Investment or Transaction, adjusted for cash flows as they occur.</t>
  </si>
  <si>
    <t>Means the net investment return for the investment pathway of the investment option that has the lowest combined fees (i.e resulting in the highest return relative to other alternative investment pathways to that investment option)</t>
  </si>
  <si>
    <t>Means the net return for the investment pathway of the investment option that has the lowest combined fees (i.e resulting in the highest return relative to other alternative investment pathways to that investment option)</t>
  </si>
  <si>
    <t>(5 year comparison rate - Risk Free rate 5 year)/[Return Investment Five Year Volatility Comparison Percent] where the Risk Free rate is the Cash rate as per the Your Future Your Super Annual Peformance Test.</t>
  </si>
  <si>
    <t>AA1004</t>
  </si>
  <si>
    <t>Where Investment Asset Class Sector Type = 'Cash'</t>
  </si>
  <si>
    <t>Where Investment Asset Class Sector Type = 'Cash' and 
Investment Domicile Type = 'Australian Domicile'</t>
  </si>
  <si>
    <t>Where Investment Asset Class Sector Type = 'Cash' and 
Investment Domicile Type = 'International Domicile'</t>
  </si>
  <si>
    <t>Where Investment Asset Class Sector Type = 'Fixed Income'</t>
  </si>
  <si>
    <t>Where Investment Asset Class Sector Type = 'Equity'</t>
  </si>
  <si>
    <t>Where Investment Asset Class Sector Type = 'Equity' and 
Investment Domicile Type = 'Australian Domicile' and 
Investment Listing Type = 'Listed'</t>
  </si>
  <si>
    <t>Where Investment Asset Class Sector Type = 'Equity' and 
Investment Domicile Type = 'Australian Domicile' and 
Investment Listing Type = 'Unlisted'</t>
  </si>
  <si>
    <t>(Where Investment Asset Class Sector Type = 'Equity' and 
Investment Domicile Type = 'International Domicile' and 
Investment Listing Type = 'Listed') * Investment Currency Hedged Percent</t>
  </si>
  <si>
    <t>(Where Investment Asset Class Sector Type = 'Equity' and 
Investment Domicile Type = 'International Domicile' and 
Investment Listing Type = 'Listed') * (1 - Investment Currency Hedged Percent)</t>
  </si>
  <si>
    <t>(Where Investment Asset Class Sector Type = 'Equity' and 
Investment Domicile Type = 'International Domicile' and 
Investment Listing Type = 'Unlisted') * Investment Currency Hedged Percent</t>
  </si>
  <si>
    <t>(Where Investment Asset Class Sector Type = 'Equity' and 
Investment Domicile Type = 'International Domicile' and 
Investment Listing Type = 'Unlisted') * (1 - Investment Currency Hedged Percent)</t>
  </si>
  <si>
    <t>Where Investment Asset Class Sector Type = 'Property' and 
Investment Domicile Type = 'Australian Domicile' and 
Investment Listing Type = 'Listed'</t>
  </si>
  <si>
    <t>Where Investment Asset Class Sector Type = 'Property' and 
Investment Domicile Type = 'International Domicile' and 
Investment Listing Type = 'Listed'</t>
  </si>
  <si>
    <t>Where Investment Asset Class Sector Type = 'Property' and 
Investment Domicile Type = 'Australian Domicile' and 
Investment Listing Type = 'Unlisted'</t>
  </si>
  <si>
    <t>Where Investment Asset Class Sector Type = 'Property' and 
Investment Domicile Type = 'International Domicile' and 
Investment Listing Type = 'Unlisted'</t>
  </si>
  <si>
    <t>Where Investment Asset Class Sector Type = 'Infrastructure' and 
Investment Domicile Type = 'Australian Domicile' and 
Investment Listing Type = 'Listed'</t>
  </si>
  <si>
    <t>Where Investment Asset Class Sector Type = 'Infrastructure' and 
Investment Domicile Type = 'International Domicile' and 
Investment Listing Type = 'Listed'</t>
  </si>
  <si>
    <t>Where Investment Asset Class Sector Type = 'Infrastructure' and 
Investment Domicile Type = 'Australian Domicile' and 
Investment Listing Type = 'Unlisted'</t>
  </si>
  <si>
    <t>Where Investment Asset Class Sector Type = 'Infrastructure' and 
Investment Domicile Type = 'International Domicile' and 
Investment Listing Type = 'Unlisted'</t>
  </si>
  <si>
    <t>Where Investment Asset Class Characteristic 2 Type = 'Alternatives Commodities'</t>
  </si>
  <si>
    <t>Investment Option Value Amount</t>
  </si>
  <si>
    <t>Total Investment Option Value Amount</t>
  </si>
  <si>
    <t>Investment Domicile Type = 'Australian Domicile'</t>
  </si>
  <si>
    <t>Investment Domicile Type = 'International Domicile'</t>
  </si>
  <si>
    <t>Investment Domicile Type = 'Not Applicable</t>
  </si>
  <si>
    <t xml:space="preserve">Investment Listing Type = 'Listed' </t>
  </si>
  <si>
    <t xml:space="preserve">Investment Listing Type = 'Unlisted' </t>
  </si>
  <si>
    <t>Investment Listing Type = 'Not Applicable'</t>
  </si>
  <si>
    <t>Fixed Income - Government - Investment Grade</t>
  </si>
  <si>
    <t>Fixed Income - Government - Non Investment Grade</t>
  </si>
  <si>
    <t>Fixed Income - Non- Government - Investment Grade</t>
  </si>
  <si>
    <t>Fixed Income - Non- Government - Non Investment Grade</t>
  </si>
  <si>
    <t>Fixed Income - Private Debt</t>
  </si>
  <si>
    <t>Where Investment Asset Class Characteristic 2 Type = 'Fixed Income Private Debt'</t>
  </si>
  <si>
    <t>Fixed Income - Not Specified/ Not Available</t>
  </si>
  <si>
    <t>Derivative Principal Value</t>
  </si>
  <si>
    <t>Derivative Contract Type - Forwards</t>
  </si>
  <si>
    <t>Derivative Contract Type - Futures</t>
  </si>
  <si>
    <t>Derivative Contract Type - Swaps</t>
  </si>
  <si>
    <t>Derivative Contract Type - Other</t>
  </si>
  <si>
    <t>Where Derivative Contract Type = Options</t>
  </si>
  <si>
    <t>Where Derivative Contract Type = Forwards</t>
  </si>
  <si>
    <t>Where Derivative Contract Type = Futures</t>
  </si>
  <si>
    <t>Where Derivative Contract Type = Swaps</t>
  </si>
  <si>
    <t>Where Derivative Contract Type = Other</t>
  </si>
  <si>
    <t>Derivative Contract Type - Options</t>
  </si>
  <si>
    <t xml:space="preserve">	
Derivative Exposure Type - Interest Rate Contract</t>
  </si>
  <si>
    <t>Derivative Exposure Type - Foreign Exchange Contract</t>
  </si>
  <si>
    <t>Derivative Exposure Type - Credit Risk Contract</t>
  </si>
  <si>
    <t>Derivative Exposure Type - Equity Contract</t>
  </si>
  <si>
    <t>Derivative Exposure Type - Commodity Contract</t>
  </si>
  <si>
    <t>Derivative Exposure Type - Other Contract</t>
  </si>
  <si>
    <t xml:space="preserve">	
Where Derivative Exposure Type = Interest Rate Contract</t>
  </si>
  <si>
    <t>Where Derivative Exposure Type = Foreign Exchange Contract</t>
  </si>
  <si>
    <t>Where Derivative Exposure Type = Credit Risk Contract</t>
  </si>
  <si>
    <t>Where Derivative Exposure Type = Equity Contract</t>
  </si>
  <si>
    <t>Where Derivative Exposure Type = Commodity Contract</t>
  </si>
  <si>
    <t>Where Derivative Exposure Type = Other Contract</t>
  </si>
  <si>
    <t xml:space="preserve">Derivative Counterparty - Australian Resident </t>
  </si>
  <si>
    <t xml:space="preserve">Derivative Counterparty - Non Resident </t>
  </si>
  <si>
    <t>Derivative Counterparty - All Counterparties</t>
  </si>
  <si>
    <t>Where Counterparty Residency Indicator = Australian Resident</t>
  </si>
  <si>
    <t>Where Counterparty Residency Indicator = Non Resident</t>
  </si>
  <si>
    <t>Derivative - Grade 1</t>
  </si>
  <si>
    <t>Derivative - Grade 2</t>
  </si>
  <si>
    <t>Derivative - Grade 3</t>
  </si>
  <si>
    <t>Derivative - Grade 4</t>
  </si>
  <si>
    <t>Derivative - Grade 5</t>
  </si>
  <si>
    <t>Derivative - Grade 6</t>
  </si>
  <si>
    <t>Derivative - Grade 7</t>
  </si>
  <si>
    <t>Derivative - Grade Not Applicable</t>
  </si>
  <si>
    <t xml:space="preserve">	
Where Counterparty Rating Grade Type =  Grade 1</t>
  </si>
  <si>
    <t>Where Counterparty Rating Grade Type =  Grade 2</t>
  </si>
  <si>
    <t>Where Counterparty Rating Grade Type =  Grade 3</t>
  </si>
  <si>
    <t>Where Counterparty Rating Grade Type =  Grade 4</t>
  </si>
  <si>
    <t>Where Counterparty Rating Grade Type =  Grade 5</t>
  </si>
  <si>
    <t>Where Counterparty Rating Grade Type =  Grade 6</t>
  </si>
  <si>
    <t>Where Counterparty Rating Grade Type =  Grade 7</t>
  </si>
  <si>
    <t>Where Counterparty Rating Grade Type =  Not Applicable</t>
  </si>
  <si>
    <t>Derivative Net Market Value</t>
  </si>
  <si>
    <t>Derivative Net Transaction Amount</t>
  </si>
  <si>
    <t>Dollar Fees, Costs and Taxes (Representative member)</t>
  </si>
  <si>
    <t>Percentage Fees, Costs and Taxes (Representative member)</t>
  </si>
  <si>
    <t>Fees, costs and taxes (Representative member)</t>
  </si>
  <si>
    <t>Investment Fees and Costs</t>
  </si>
  <si>
    <t>Investment Costs - Indirect Cost Ratio</t>
  </si>
  <si>
    <t>Investment Costs - Indirect Costs</t>
  </si>
  <si>
    <t>Other Investment Fees  and Costs</t>
  </si>
  <si>
    <t>Taxes on investment income after investment fees and costs</t>
  </si>
  <si>
    <t>Value Column</t>
  </si>
  <si>
    <t>Gross Investment Return - Quarterly</t>
  </si>
  <si>
    <t>IP0017</t>
  </si>
  <si>
    <t>Three-year net return 
 (rep member) - Annualised</t>
  </si>
  <si>
    <t>Five-year net return 
 (rep member) - Annualised</t>
  </si>
  <si>
    <t>Eight-year net return 
 (rep member) - Annualised</t>
  </si>
  <si>
    <t>Ten-year net return 
 (rep member) - Annualised</t>
  </si>
  <si>
    <t>Net return (NR) (rep member) - Quarterly</t>
  </si>
  <si>
    <t>One-year net investment return (rep member) - Annualised</t>
  </si>
  <si>
    <t>Three-year net investment return (rep member) - Annualised</t>
  </si>
  <si>
    <t>Five-year net investment return (rep member) - Annualised</t>
  </si>
  <si>
    <t>Eight-year net investment return (rep member) - Annualised</t>
  </si>
  <si>
    <t>Ten-year net investment return (rep member) - Annualised</t>
  </si>
  <si>
    <t>Administration Fees and Costs</t>
  </si>
  <si>
    <t>Administration Costs - Indirect Cost Ratio</t>
  </si>
  <si>
    <t>Administration Costs - Indirect Costs</t>
  </si>
  <si>
    <t>Other Administration Fees  and Costs</t>
  </si>
  <si>
    <t xml:space="preserve">Administration-related tax expense / benefit </t>
  </si>
  <si>
    <t>Benchmark asset allocation</t>
  </si>
  <si>
    <t>Actual asset allocation</t>
  </si>
  <si>
    <t>Lower end of asset allocation range</t>
  </si>
  <si>
    <t>Upper end of asset allocation range</t>
  </si>
  <si>
    <t>Where Investment Strategic Sector Type = 'Equity' and 
Investment Strategic Sector Domicile Type = 'Australian Domicile' and 
Investment Strategic Sector Listing Type = 'Listed'</t>
  </si>
  <si>
    <t>Where Investment Strategic Sector Type = 'Equity' and 
Investment Strategic Sector Domicile Type = 'Australian Domicile' and 
Investment Strategic Sector Listing Type = 'Unlisted'</t>
  </si>
  <si>
    <t>(Where Investment Strategic Sector Type = 'Equity' and 
Investment Strategic Sector Domicile Type = 'International Domicile' and 
Investment Strategic Sector Listing Type = 'Listed') * Investment Currency Hedged Percent</t>
  </si>
  <si>
    <t>(Where Investment Strategic Sector Type = 'Equity' and 
Investment Strategic Sector Domicile Type = 'International Domicile' and 
Investment Strategic Sector Listing Type = 'Listed') * (1 - Investment Currency Hedged Percent)</t>
  </si>
  <si>
    <t>(Where Investment Strategic Sector Type = 'Equity' and 
Investment Strategic Sector Domicile Type = 'International Domicile' and 
Investment Strategic Sector Listing Type = 'Unlisted') * Investment Currency Hedged Percent</t>
  </si>
  <si>
    <t>(Where Investment Strategic Sector Type = 'Equity' and 
Investment Strategic Sector Domicile Type = 'International Domicile' and 
Investment Strategic Sector Listing Type = 'Unlisted') * (1 - Investment Currency Hedged Percent)</t>
  </si>
  <si>
    <t>Where Investment Strategic Sector Type = 'Property' and 
Investment Strategic Sector Domicile Type = 'Australian Domicile' and 
Investment Strategic Sector Listing Type = 'Listed'</t>
  </si>
  <si>
    <t>Where Investment Strategic Sector Type = 'Property' and 
Investment Strategic Sector Domicile Type = 'International Domicile' and 
Investment Strategic Sector Listing Type = 'Listed'</t>
  </si>
  <si>
    <t>Where Investment Strategic Sector Type = 'Property' and 
Investment Strategic Sector Domicile Type = 'Australian Domicile' and 
Investment Strategic Sector Listing Type = 'Unlisted'</t>
  </si>
  <si>
    <t>Where Investment Strategic Sector Type = 'Property' and 
Investment Strategic Sector Domicile Type = 'International Domicile' and 
Investment Strategic Sector Listing Type = 'Unlisted'</t>
  </si>
  <si>
    <t>Where Investment Strategic Sector Type = 'Infrastructure' and 
Investment Strategic Sector Domicile Type = 'Australian Domicile' and 
Investment Strategic Sector Listing Type = 'Listed'</t>
  </si>
  <si>
    <t>Where Investment Strategic Sector Type = 'Infrastructure' and 
Investment Strategic Sector Domicile Type = 'International Domicile' and 
Investment Strategic Sector Listing Type = 'Listed'</t>
  </si>
  <si>
    <t>Where Investment Strategic Sector Type = 'Infrastructure' and 
Investment Strategic Sector Domicile Type = 'Australian Domicile' and 
Investment Strategic Sector Listing Type = 'Unlisted'</t>
  </si>
  <si>
    <t>Where Investment Strategic Sector Type = 'Infrastructure' and 
Investment Strategic Sector Domicile Type = 'International Domicile' and 
Investment Strategic Sector Listing Type = 'Unlisted'</t>
  </si>
  <si>
    <t>Where Investment Strategic Sector Type = 'Fixed Income Excluding Credit' and 
Investment Strategic Sector Domicile Type = 'Australian Domicile'</t>
  </si>
  <si>
    <t>Where Investment Strategic Sector Type = 'Fixed Income Excluding Credit' and 
Investment Strategic Sector Domicile Type = 'International Domicile'</t>
  </si>
  <si>
    <t>Where Investment Strategic Sector Type = 'Fixed Income Excluding Credit' and 
Investment Strategic Sector Domicile Type = 'Not Specified' or 'Not Applicable'</t>
  </si>
  <si>
    <t>Where Investment Strategic Sector Type = 'Credit' and 
Investment Strategic Sector Domicile Type = 'Australian Domicile'</t>
  </si>
  <si>
    <t>Where Investment Strategic Sector Type = 'Credit' and 
Investment Strategic Sector Domicile Type = 'International Domicile'</t>
  </si>
  <si>
    <t>Where Investment Strategic Sector Type = 'Credit' and 
Investment Strategic Sector Domicile Type = 'Not Specified' or 'Not Available'</t>
  </si>
  <si>
    <t>Where Investment Strategic Sector Type = 'FIxed Income' and 
Investment Strategic Sector Domicile Type = 'Australian Domicile'</t>
  </si>
  <si>
    <t>Where Investment Strategic Sector Type = 'FIxed Income' and 
Investment Strategic Sector Domicile Type = 'International Domicile'</t>
  </si>
  <si>
    <t>Where Investment Strategic Sector Type = 'FIxed Income' and 
Investment Strategic Sector Domicile Type = 'Not Specified' or 'Not Available'</t>
  </si>
  <si>
    <t>Where Investment Strategic Sector Type = 'Cash' and 
Investment Strategic Sector Domicile Type = 'Australian Domicile'</t>
  </si>
  <si>
    <t>Where Investment Strategic Sector Type = 'Cash' and 
Investment Strategic Sector Domicile Type = 'International Domicile'</t>
  </si>
  <si>
    <t>Where Investment Strategic Sector Type = 'Growth Alternatives'</t>
  </si>
  <si>
    <t>Where Investment Strategic Sector Type = 'Defensive Alternatives'</t>
  </si>
  <si>
    <t xml:space="preserve">Strategic sector asset allocation - Australian listed equity  </t>
  </si>
  <si>
    <t xml:space="preserve">Strategic sector asset allocation - Australian unlisted equity  </t>
  </si>
  <si>
    <t xml:space="preserve">Strategic sector asset allocation - International listed equity (hedged) </t>
  </si>
  <si>
    <t xml:space="preserve">Strategic sector asset allocation - International listed equity (unhedged) </t>
  </si>
  <si>
    <t xml:space="preserve">Strategic sector asset allocation - International unlisted equity (hedged) </t>
  </si>
  <si>
    <t xml:space="preserve">Strategic sector asset allocation - International unlisted equity (unhedged) </t>
  </si>
  <si>
    <t xml:space="preserve">Strategic sector asset allocation - Australian Listed Property </t>
  </si>
  <si>
    <t xml:space="preserve">Strategic sector asset allocation - International Listed Property </t>
  </si>
  <si>
    <t xml:space="preserve">Strategic sector asset allocation - Australian unlisted Property </t>
  </si>
  <si>
    <t xml:space="preserve">Strategic sector asset allocation - International unlisted Property </t>
  </si>
  <si>
    <t xml:space="preserve">Strategic sector asset allocation - Australian Listed Infrastructure </t>
  </si>
  <si>
    <t xml:space="preserve">Strategic sector asset allocation - International Listed Infrastructure </t>
  </si>
  <si>
    <t xml:space="preserve">Strategic sector asset allocation - Australian Unlisted Infrastructure </t>
  </si>
  <si>
    <t xml:space="preserve">Strategic sector asset allocation - International Unlisted Infrastructure </t>
  </si>
  <si>
    <t xml:space="preserve">Strategic sector asset allocation - Australian fixed income excluding credit </t>
  </si>
  <si>
    <t xml:space="preserve">Strategic sector asset allocation - International fixed income excluding credit </t>
  </si>
  <si>
    <t xml:space="preserve">Strategic sector asset allocation - Fixed income excluding credit (domicile not specified) </t>
  </si>
  <si>
    <t xml:space="preserve">Strategic sector asset allocation - Australian credit </t>
  </si>
  <si>
    <t xml:space="preserve">Strategic sector asset allocation - International credit </t>
  </si>
  <si>
    <t xml:space="preserve">Strategic sector asset allocation - Credit (Domicile not specified) </t>
  </si>
  <si>
    <t xml:space="preserve">Strategic sector asset allocation - Australian fixed income </t>
  </si>
  <si>
    <t xml:space="preserve">Strategic sector asset allocation - International fixed income </t>
  </si>
  <si>
    <t xml:space="preserve">Strategic sector asset allocation - Fixed income (domicile and/or listing not specified) </t>
  </si>
  <si>
    <t xml:space="preserve">Strategic sector asset allocation - Australian Cash </t>
  </si>
  <si>
    <t xml:space="preserve">Strategic sector asset allocation - International Cash </t>
  </si>
  <si>
    <t xml:space="preserve">Strategic sector asset allocation - Growth Alternatives </t>
  </si>
  <si>
    <t xml:space="preserve">Strategic sector asset allocation - Defensive Alternatives </t>
  </si>
  <si>
    <t>Growth asset weighting</t>
  </si>
  <si>
    <t>Glossary</t>
  </si>
  <si>
    <r>
      <t>Source</t>
    </r>
    <r>
      <rPr>
        <b/>
        <i/>
        <sz val="12"/>
        <rFont val="Trebuchet MS"/>
        <family val="2"/>
      </rPr>
      <t xml:space="preserve">  </t>
    </r>
  </si>
  <si>
    <t>Item</t>
  </si>
  <si>
    <t>Reference</t>
  </si>
  <si>
    <t>Calculations</t>
  </si>
  <si>
    <r>
      <rPr>
        <sz val="10"/>
        <color theme="1"/>
        <rFont val="Trebuchet MS"/>
        <family val="2"/>
      </rPr>
      <t>(</t>
    </r>
    <r>
      <rPr>
        <b/>
        <sz val="10"/>
        <color theme="1"/>
        <rFont val="Trebuchet MS"/>
        <family val="2"/>
      </rPr>
      <t>Dollar Fees, Costs and Taxes (Representative member</t>
    </r>
    <r>
      <rPr>
        <sz val="10"/>
        <color theme="1"/>
        <rFont val="Trebuchet MS"/>
        <family val="2"/>
      </rPr>
      <t>)/ representative balance +</t>
    </r>
    <r>
      <rPr>
        <b/>
        <sz val="10"/>
        <color theme="1"/>
        <rFont val="Trebuchet MS"/>
        <family val="2"/>
      </rPr>
      <t xml:space="preserve"> Percentage Fees, Costs and Taxes (Representative member)</t>
    </r>
    <r>
      <rPr>
        <sz val="10"/>
        <color theme="1"/>
        <rFont val="Trebuchet MS"/>
        <family val="2"/>
      </rPr>
      <t>)</t>
    </r>
  </si>
  <si>
    <r>
      <t>Net investment return (</t>
    </r>
    <r>
      <rPr>
        <b/>
        <sz val="10"/>
        <rFont val="Trebuchet MS"/>
        <family val="2"/>
      </rPr>
      <t>NIR</t>
    </r>
    <r>
      <rPr>
        <sz val="10"/>
        <rFont val="Trebuchet MS"/>
        <family val="2"/>
      </rPr>
      <t xml:space="preserve">) - Quarterly
</t>
    </r>
  </si>
  <si>
    <r>
      <t>1 year annualised net investment return = [(1+NIR</t>
    </r>
    <r>
      <rPr>
        <vertAlign val="subscript"/>
        <sz val="10"/>
        <color theme="1"/>
        <rFont val="Trebuchet MS"/>
        <family val="2"/>
      </rPr>
      <t>t-4</t>
    </r>
    <r>
      <rPr>
        <sz val="10"/>
        <color theme="1"/>
        <rFont val="Trebuchet MS"/>
        <family val="2"/>
      </rPr>
      <t>) x (1+NIR</t>
    </r>
    <r>
      <rPr>
        <vertAlign val="subscript"/>
        <sz val="10"/>
        <color theme="1"/>
        <rFont val="Trebuchet MS"/>
        <family val="2"/>
      </rPr>
      <t>t-3</t>
    </r>
    <r>
      <rPr>
        <sz val="10"/>
        <color theme="1"/>
        <rFont val="Trebuchet MS"/>
        <family val="2"/>
      </rPr>
      <t>) x (1+NIR</t>
    </r>
    <r>
      <rPr>
        <vertAlign val="subscript"/>
        <sz val="10"/>
        <color theme="1"/>
        <rFont val="Trebuchet MS"/>
        <family val="2"/>
      </rPr>
      <t>t-2</t>
    </r>
    <r>
      <rPr>
        <sz val="10"/>
        <color theme="1"/>
        <rFont val="Trebuchet MS"/>
        <family val="2"/>
      </rPr>
      <t>) x (1+NIR</t>
    </r>
    <r>
      <rPr>
        <vertAlign val="subscript"/>
        <sz val="10"/>
        <color theme="1"/>
        <rFont val="Trebuchet MS"/>
        <family val="2"/>
      </rPr>
      <t>t-1</t>
    </r>
    <r>
      <rPr>
        <sz val="10"/>
        <color theme="1"/>
        <rFont val="Trebuchet MS"/>
        <family val="2"/>
      </rPr>
      <t>)]-1</t>
    </r>
  </si>
  <si>
    <r>
      <t>3 year annualised net investment return = [(1+NIR</t>
    </r>
    <r>
      <rPr>
        <vertAlign val="subscript"/>
        <sz val="10"/>
        <color theme="1"/>
        <rFont val="Trebuchet MS"/>
        <family val="2"/>
      </rPr>
      <t>t-12</t>
    </r>
    <r>
      <rPr>
        <sz val="10"/>
        <color theme="1"/>
        <rFont val="Trebuchet MS"/>
        <family val="2"/>
      </rPr>
      <t>) x (1+NIR</t>
    </r>
    <r>
      <rPr>
        <vertAlign val="subscript"/>
        <sz val="10"/>
        <color theme="1"/>
        <rFont val="Trebuchet MS"/>
        <family val="2"/>
      </rPr>
      <t>t-11</t>
    </r>
    <r>
      <rPr>
        <sz val="10"/>
        <color theme="1"/>
        <rFont val="Trebuchet MS"/>
        <family val="2"/>
      </rPr>
      <t>) x (1+NIR</t>
    </r>
    <r>
      <rPr>
        <vertAlign val="subscript"/>
        <sz val="10"/>
        <color theme="1"/>
        <rFont val="Trebuchet MS"/>
        <family val="2"/>
      </rPr>
      <t>t-10</t>
    </r>
    <r>
      <rPr>
        <sz val="10"/>
        <color theme="1"/>
        <rFont val="Trebuchet MS"/>
        <family val="2"/>
      </rPr>
      <t>) x … x (1+NIR</t>
    </r>
    <r>
      <rPr>
        <vertAlign val="subscript"/>
        <sz val="10"/>
        <color theme="1"/>
        <rFont val="Trebuchet MS"/>
        <family val="2"/>
      </rPr>
      <t>t-1</t>
    </r>
    <r>
      <rPr>
        <sz val="10"/>
        <color theme="1"/>
        <rFont val="Trebuchet MS"/>
        <family val="2"/>
      </rPr>
      <t>)]</t>
    </r>
    <r>
      <rPr>
        <vertAlign val="superscript"/>
        <sz val="10"/>
        <color theme="1"/>
        <rFont val="Trebuchet MS"/>
        <family val="2"/>
      </rPr>
      <t>1/3</t>
    </r>
    <r>
      <rPr>
        <sz val="10"/>
        <color theme="1"/>
        <rFont val="Trebuchet MS"/>
        <family val="2"/>
      </rPr>
      <t>-1</t>
    </r>
  </si>
  <si>
    <r>
      <t>5 year annualised net investment return = [(1+NIR</t>
    </r>
    <r>
      <rPr>
        <vertAlign val="subscript"/>
        <sz val="10"/>
        <color theme="1"/>
        <rFont val="Trebuchet MS"/>
        <family val="2"/>
      </rPr>
      <t>t-20</t>
    </r>
    <r>
      <rPr>
        <sz val="10"/>
        <color theme="1"/>
        <rFont val="Trebuchet MS"/>
        <family val="2"/>
      </rPr>
      <t>) x (1+NIR</t>
    </r>
    <r>
      <rPr>
        <vertAlign val="subscript"/>
        <sz val="10"/>
        <color theme="1"/>
        <rFont val="Trebuchet MS"/>
        <family val="2"/>
      </rPr>
      <t>t-19</t>
    </r>
    <r>
      <rPr>
        <sz val="10"/>
        <color theme="1"/>
        <rFont val="Trebuchet MS"/>
        <family val="2"/>
      </rPr>
      <t>) x (1+NIR</t>
    </r>
    <r>
      <rPr>
        <vertAlign val="subscript"/>
        <sz val="10"/>
        <color theme="1"/>
        <rFont val="Trebuchet MS"/>
        <family val="2"/>
      </rPr>
      <t>t-18</t>
    </r>
    <r>
      <rPr>
        <sz val="10"/>
        <color theme="1"/>
        <rFont val="Trebuchet MS"/>
        <family val="2"/>
      </rPr>
      <t>) x … x (1+NIR</t>
    </r>
    <r>
      <rPr>
        <vertAlign val="subscript"/>
        <sz val="10"/>
        <color theme="1"/>
        <rFont val="Trebuchet MS"/>
        <family val="2"/>
      </rPr>
      <t>t-1</t>
    </r>
    <r>
      <rPr>
        <sz val="10"/>
        <color theme="1"/>
        <rFont val="Trebuchet MS"/>
        <family val="2"/>
      </rPr>
      <t>)]</t>
    </r>
    <r>
      <rPr>
        <vertAlign val="superscript"/>
        <sz val="10"/>
        <color theme="1"/>
        <rFont val="Trebuchet MS"/>
        <family val="2"/>
      </rPr>
      <t>1/5</t>
    </r>
    <r>
      <rPr>
        <sz val="10"/>
        <color theme="1"/>
        <rFont val="Trebuchet MS"/>
        <family val="2"/>
      </rPr>
      <t>-1</t>
    </r>
  </si>
  <si>
    <r>
      <t>8 year annualised net investment return = [(1+NIR</t>
    </r>
    <r>
      <rPr>
        <vertAlign val="subscript"/>
        <sz val="10"/>
        <color theme="1"/>
        <rFont val="Trebuchet MS"/>
        <family val="2"/>
      </rPr>
      <t>t-24</t>
    </r>
    <r>
      <rPr>
        <sz val="10"/>
        <color theme="1"/>
        <rFont val="Trebuchet MS"/>
        <family val="2"/>
      </rPr>
      <t>) x (1+NIR</t>
    </r>
    <r>
      <rPr>
        <vertAlign val="subscript"/>
        <sz val="10"/>
        <color theme="1"/>
        <rFont val="Trebuchet MS"/>
        <family val="2"/>
      </rPr>
      <t>t-23</t>
    </r>
    <r>
      <rPr>
        <sz val="10"/>
        <color theme="1"/>
        <rFont val="Trebuchet MS"/>
        <family val="2"/>
      </rPr>
      <t>) x (1+NIR</t>
    </r>
    <r>
      <rPr>
        <vertAlign val="subscript"/>
        <sz val="10"/>
        <color theme="1"/>
        <rFont val="Trebuchet MS"/>
        <family val="2"/>
      </rPr>
      <t>t-22</t>
    </r>
    <r>
      <rPr>
        <sz val="10"/>
        <color theme="1"/>
        <rFont val="Trebuchet MS"/>
        <family val="2"/>
      </rPr>
      <t>) x … x (1+NIR</t>
    </r>
    <r>
      <rPr>
        <vertAlign val="subscript"/>
        <sz val="10"/>
        <color theme="1"/>
        <rFont val="Trebuchet MS"/>
        <family val="2"/>
      </rPr>
      <t>t-1</t>
    </r>
    <r>
      <rPr>
        <sz val="10"/>
        <color theme="1"/>
        <rFont val="Trebuchet MS"/>
        <family val="2"/>
      </rPr>
      <t>)]</t>
    </r>
    <r>
      <rPr>
        <vertAlign val="superscript"/>
        <sz val="10"/>
        <color theme="1"/>
        <rFont val="Trebuchet MS"/>
        <family val="2"/>
      </rPr>
      <t>1/8</t>
    </r>
    <r>
      <rPr>
        <sz val="10"/>
        <color theme="1"/>
        <rFont val="Trebuchet MS"/>
        <family val="2"/>
      </rPr>
      <t>-1</t>
    </r>
  </si>
  <si>
    <r>
      <t>10 year annualised net investment return = [(1+NIR</t>
    </r>
    <r>
      <rPr>
        <vertAlign val="subscript"/>
        <sz val="10"/>
        <color theme="1"/>
        <rFont val="Trebuchet MS"/>
        <family val="2"/>
      </rPr>
      <t>t-40</t>
    </r>
    <r>
      <rPr>
        <sz val="10"/>
        <color theme="1"/>
        <rFont val="Trebuchet MS"/>
        <family val="2"/>
      </rPr>
      <t>) x (1+NIR</t>
    </r>
    <r>
      <rPr>
        <vertAlign val="subscript"/>
        <sz val="10"/>
        <color theme="1"/>
        <rFont val="Trebuchet MS"/>
        <family val="2"/>
      </rPr>
      <t>t-39</t>
    </r>
    <r>
      <rPr>
        <sz val="10"/>
        <color theme="1"/>
        <rFont val="Trebuchet MS"/>
        <family val="2"/>
      </rPr>
      <t>) x (1+NIR</t>
    </r>
    <r>
      <rPr>
        <vertAlign val="subscript"/>
        <sz val="10"/>
        <color theme="1"/>
        <rFont val="Trebuchet MS"/>
        <family val="2"/>
      </rPr>
      <t>t-38</t>
    </r>
    <r>
      <rPr>
        <sz val="10"/>
        <color theme="1"/>
        <rFont val="Trebuchet MS"/>
        <family val="2"/>
      </rPr>
      <t>) x … x (1+NIR</t>
    </r>
    <r>
      <rPr>
        <vertAlign val="subscript"/>
        <sz val="10"/>
        <color theme="1"/>
        <rFont val="Trebuchet MS"/>
        <family val="2"/>
      </rPr>
      <t>t-1</t>
    </r>
    <r>
      <rPr>
        <sz val="10"/>
        <color theme="1"/>
        <rFont val="Trebuchet MS"/>
        <family val="2"/>
      </rPr>
      <t>)]</t>
    </r>
    <r>
      <rPr>
        <vertAlign val="superscript"/>
        <sz val="10"/>
        <color theme="1"/>
        <rFont val="Trebuchet MS"/>
        <family val="2"/>
      </rPr>
      <t>1/10</t>
    </r>
    <r>
      <rPr>
        <sz val="10"/>
        <color theme="1"/>
        <rFont val="Trebuchet MS"/>
        <family val="2"/>
      </rPr>
      <t>-1</t>
    </r>
  </si>
  <si>
    <r>
      <t xml:space="preserve">Means the </t>
    </r>
    <r>
      <rPr>
        <b/>
        <sz val="10"/>
        <color theme="1"/>
        <rFont val="Trebuchet MS"/>
        <family val="2"/>
      </rPr>
      <t>net investment return</t>
    </r>
    <r>
      <rPr>
        <sz val="10"/>
        <color theme="1"/>
        <rFont val="Trebuchet MS"/>
        <family val="2"/>
      </rPr>
      <t xml:space="preserve"> minus </t>
    </r>
    <r>
      <rPr>
        <b/>
        <sz val="10"/>
        <color theme="1"/>
        <rFont val="Trebuchet MS"/>
        <family val="2"/>
      </rPr>
      <t>administration fees</t>
    </r>
    <r>
      <rPr>
        <sz val="10"/>
        <color theme="1"/>
        <rFont val="Trebuchet MS"/>
        <family val="2"/>
      </rPr>
      <t xml:space="preserve">, </t>
    </r>
    <r>
      <rPr>
        <b/>
        <sz val="10"/>
        <color theme="1"/>
        <rFont val="Trebuchet MS"/>
        <family val="2"/>
      </rPr>
      <t>costs and taxes (Representative Member) %</t>
    </r>
    <r>
      <rPr>
        <sz val="10"/>
        <color theme="1"/>
        <rFont val="Trebuchet MS"/>
        <family val="2"/>
      </rPr>
      <t xml:space="preserve"> minus a</t>
    </r>
    <r>
      <rPr>
        <b/>
        <sz val="10"/>
        <color theme="1"/>
        <rFont val="Trebuchet MS"/>
        <family val="2"/>
      </rPr>
      <t xml:space="preserve">dvice fees, costs and taxes (Representative Member) </t>
    </r>
    <r>
      <rPr>
        <sz val="10"/>
        <color theme="1"/>
        <rFont val="Trebuchet MS"/>
        <family val="2"/>
      </rPr>
      <t>for the quarter.</t>
    </r>
  </si>
  <si>
    <r>
      <t>1 year annualised net return = [(1+NR</t>
    </r>
    <r>
      <rPr>
        <vertAlign val="subscript"/>
        <sz val="10"/>
        <color theme="1"/>
        <rFont val="Trebuchet MS"/>
        <family val="2"/>
      </rPr>
      <t>t-4</t>
    </r>
    <r>
      <rPr>
        <sz val="10"/>
        <color theme="1"/>
        <rFont val="Trebuchet MS"/>
        <family val="2"/>
      </rPr>
      <t>) x (1+NR</t>
    </r>
    <r>
      <rPr>
        <vertAlign val="subscript"/>
        <sz val="10"/>
        <color theme="1"/>
        <rFont val="Trebuchet MS"/>
        <family val="2"/>
      </rPr>
      <t>t-3</t>
    </r>
    <r>
      <rPr>
        <sz val="10"/>
        <color theme="1"/>
        <rFont val="Trebuchet MS"/>
        <family val="2"/>
      </rPr>
      <t>) x (1+NR</t>
    </r>
    <r>
      <rPr>
        <vertAlign val="subscript"/>
        <sz val="10"/>
        <color theme="1"/>
        <rFont val="Trebuchet MS"/>
        <family val="2"/>
      </rPr>
      <t>t-2</t>
    </r>
    <r>
      <rPr>
        <sz val="10"/>
        <color theme="1"/>
        <rFont val="Trebuchet MS"/>
        <family val="2"/>
      </rPr>
      <t>) x (1+NR</t>
    </r>
    <r>
      <rPr>
        <vertAlign val="subscript"/>
        <sz val="10"/>
        <color theme="1"/>
        <rFont val="Trebuchet MS"/>
        <family val="2"/>
      </rPr>
      <t>t-1</t>
    </r>
    <r>
      <rPr>
        <sz val="10"/>
        <color theme="1"/>
        <rFont val="Trebuchet MS"/>
        <family val="2"/>
      </rPr>
      <t>)]-1</t>
    </r>
  </si>
  <si>
    <r>
      <t>3 year annualised net return = [(1+NR</t>
    </r>
    <r>
      <rPr>
        <vertAlign val="subscript"/>
        <sz val="10"/>
        <color theme="1"/>
        <rFont val="Trebuchet MS"/>
        <family val="2"/>
      </rPr>
      <t>t-12</t>
    </r>
    <r>
      <rPr>
        <sz val="10"/>
        <color theme="1"/>
        <rFont val="Trebuchet MS"/>
        <family val="2"/>
      </rPr>
      <t>) x (1+NR</t>
    </r>
    <r>
      <rPr>
        <vertAlign val="subscript"/>
        <sz val="10"/>
        <color theme="1"/>
        <rFont val="Trebuchet MS"/>
        <family val="2"/>
      </rPr>
      <t>t-11</t>
    </r>
    <r>
      <rPr>
        <sz val="10"/>
        <color theme="1"/>
        <rFont val="Trebuchet MS"/>
        <family val="2"/>
      </rPr>
      <t>) x (1+NR</t>
    </r>
    <r>
      <rPr>
        <vertAlign val="subscript"/>
        <sz val="10"/>
        <color theme="1"/>
        <rFont val="Trebuchet MS"/>
        <family val="2"/>
      </rPr>
      <t>t-10</t>
    </r>
    <r>
      <rPr>
        <sz val="10"/>
        <color theme="1"/>
        <rFont val="Trebuchet MS"/>
        <family val="2"/>
      </rPr>
      <t>) x … x (1+NR</t>
    </r>
    <r>
      <rPr>
        <vertAlign val="subscript"/>
        <sz val="10"/>
        <color theme="1"/>
        <rFont val="Trebuchet MS"/>
        <family val="2"/>
      </rPr>
      <t>t-1</t>
    </r>
    <r>
      <rPr>
        <sz val="10"/>
        <color theme="1"/>
        <rFont val="Trebuchet MS"/>
        <family val="2"/>
      </rPr>
      <t>)]</t>
    </r>
    <r>
      <rPr>
        <vertAlign val="superscript"/>
        <sz val="10"/>
        <color theme="1"/>
        <rFont val="Trebuchet MS"/>
        <family val="2"/>
      </rPr>
      <t>1/3</t>
    </r>
    <r>
      <rPr>
        <sz val="10"/>
        <color theme="1"/>
        <rFont val="Trebuchet MS"/>
        <family val="2"/>
      </rPr>
      <t>-1</t>
    </r>
  </si>
  <si>
    <r>
      <t>5 year annualised net return = [(1+NR</t>
    </r>
    <r>
      <rPr>
        <vertAlign val="subscript"/>
        <sz val="10"/>
        <color theme="1"/>
        <rFont val="Trebuchet MS"/>
        <family val="2"/>
      </rPr>
      <t>t-20</t>
    </r>
    <r>
      <rPr>
        <sz val="10"/>
        <color theme="1"/>
        <rFont val="Trebuchet MS"/>
        <family val="2"/>
      </rPr>
      <t>) x (1+NR</t>
    </r>
    <r>
      <rPr>
        <vertAlign val="subscript"/>
        <sz val="10"/>
        <color theme="1"/>
        <rFont val="Trebuchet MS"/>
        <family val="2"/>
      </rPr>
      <t>t-19</t>
    </r>
    <r>
      <rPr>
        <sz val="10"/>
        <color theme="1"/>
        <rFont val="Trebuchet MS"/>
        <family val="2"/>
      </rPr>
      <t>) x (1+NR</t>
    </r>
    <r>
      <rPr>
        <vertAlign val="subscript"/>
        <sz val="10"/>
        <color theme="1"/>
        <rFont val="Trebuchet MS"/>
        <family val="2"/>
      </rPr>
      <t>t-18</t>
    </r>
    <r>
      <rPr>
        <sz val="10"/>
        <color theme="1"/>
        <rFont val="Trebuchet MS"/>
        <family val="2"/>
      </rPr>
      <t>) x … x (1+NR</t>
    </r>
    <r>
      <rPr>
        <vertAlign val="subscript"/>
        <sz val="10"/>
        <color theme="1"/>
        <rFont val="Trebuchet MS"/>
        <family val="2"/>
      </rPr>
      <t>t-1</t>
    </r>
    <r>
      <rPr>
        <sz val="10"/>
        <color theme="1"/>
        <rFont val="Trebuchet MS"/>
        <family val="2"/>
      </rPr>
      <t>)]</t>
    </r>
    <r>
      <rPr>
        <vertAlign val="superscript"/>
        <sz val="10"/>
        <color theme="1"/>
        <rFont val="Trebuchet MS"/>
        <family val="2"/>
      </rPr>
      <t>1/5</t>
    </r>
    <r>
      <rPr>
        <sz val="10"/>
        <color theme="1"/>
        <rFont val="Trebuchet MS"/>
        <family val="2"/>
      </rPr>
      <t>-1</t>
    </r>
  </si>
  <si>
    <r>
      <t>8 year annualised net return = [(1+NR</t>
    </r>
    <r>
      <rPr>
        <vertAlign val="subscript"/>
        <sz val="10"/>
        <color theme="1"/>
        <rFont val="Trebuchet MS"/>
        <family val="2"/>
      </rPr>
      <t>t-32</t>
    </r>
    <r>
      <rPr>
        <sz val="10"/>
        <color theme="1"/>
        <rFont val="Trebuchet MS"/>
        <family val="2"/>
      </rPr>
      <t>) x (1+NR</t>
    </r>
    <r>
      <rPr>
        <vertAlign val="subscript"/>
        <sz val="10"/>
        <color theme="1"/>
        <rFont val="Trebuchet MS"/>
        <family val="2"/>
      </rPr>
      <t>t-31</t>
    </r>
    <r>
      <rPr>
        <sz val="10"/>
        <color theme="1"/>
        <rFont val="Trebuchet MS"/>
        <family val="2"/>
      </rPr>
      <t>) x (1+NR</t>
    </r>
    <r>
      <rPr>
        <vertAlign val="subscript"/>
        <sz val="10"/>
        <color theme="1"/>
        <rFont val="Trebuchet MS"/>
        <family val="2"/>
      </rPr>
      <t>t-30</t>
    </r>
    <r>
      <rPr>
        <sz val="10"/>
        <color theme="1"/>
        <rFont val="Trebuchet MS"/>
        <family val="2"/>
      </rPr>
      <t>) x … x (1+NR</t>
    </r>
    <r>
      <rPr>
        <vertAlign val="subscript"/>
        <sz val="10"/>
        <color theme="1"/>
        <rFont val="Trebuchet MS"/>
        <family val="2"/>
      </rPr>
      <t>t-1</t>
    </r>
    <r>
      <rPr>
        <sz val="10"/>
        <color theme="1"/>
        <rFont val="Trebuchet MS"/>
        <family val="2"/>
      </rPr>
      <t>)]</t>
    </r>
    <r>
      <rPr>
        <vertAlign val="superscript"/>
        <sz val="10"/>
        <color theme="1"/>
        <rFont val="Trebuchet MS"/>
        <family val="2"/>
      </rPr>
      <t>1/8</t>
    </r>
    <r>
      <rPr>
        <sz val="10"/>
        <color theme="1"/>
        <rFont val="Trebuchet MS"/>
        <family val="2"/>
      </rPr>
      <t>-1</t>
    </r>
  </si>
  <si>
    <r>
      <rPr>
        <b/>
        <sz val="10"/>
        <rFont val="Trebuchet MS"/>
        <family val="2"/>
      </rPr>
      <t>Derivative Counterparty - Australian Resident</t>
    </r>
    <r>
      <rPr>
        <sz val="10"/>
        <rFont val="Trebuchet MS"/>
        <family val="2"/>
      </rPr>
      <t xml:space="preserve"> and </t>
    </r>
    <r>
      <rPr>
        <b/>
        <sz val="10"/>
        <rFont val="Trebuchet MS"/>
        <family val="2"/>
      </rPr>
      <t>Derivative Counterparty - Non Resident</t>
    </r>
    <r>
      <rPr>
        <sz val="10"/>
        <rFont val="Trebuchet MS"/>
        <family val="2"/>
      </rPr>
      <t xml:space="preserve"> </t>
    </r>
  </si>
  <si>
    <r>
      <rPr>
        <b/>
        <sz val="10"/>
        <color theme="1"/>
        <rFont val="Trebuchet MS"/>
        <family val="2"/>
      </rPr>
      <t>Benchmark asset allocation</t>
    </r>
    <r>
      <rPr>
        <sz val="10"/>
        <color theme="1"/>
        <rFont val="Trebuchet MS"/>
        <family val="2"/>
      </rPr>
      <t xml:space="preserve"> WHERE Investment Strategic Sector Type = 'Equity' + 
</t>
    </r>
    <r>
      <rPr>
        <b/>
        <sz val="10"/>
        <color theme="1"/>
        <rFont val="Trebuchet MS"/>
        <family val="2"/>
      </rPr>
      <t>Benchmark asset allocation</t>
    </r>
    <r>
      <rPr>
        <sz val="10"/>
        <color theme="1"/>
        <rFont val="Trebuchet MS"/>
        <family val="2"/>
      </rPr>
      <t xml:space="preserve"> WHERE Investment Strategic Sector Type = 'Property' AND Investment Strategic Sector Listing Type = 'Listed' + 
</t>
    </r>
    <r>
      <rPr>
        <b/>
        <sz val="10"/>
        <color theme="1"/>
        <rFont val="Trebuchet MS"/>
        <family val="2"/>
      </rPr>
      <t>Benchmark asset allocation</t>
    </r>
    <r>
      <rPr>
        <sz val="10"/>
        <color theme="1"/>
        <rFont val="Trebuchet MS"/>
        <family val="2"/>
      </rPr>
      <t xml:space="preserve"> WHERE Investment Strategic Sector Type = 'Infrastructure' AND Investment Strategic Sector Listing Type = 'Listed' + 
(</t>
    </r>
    <r>
      <rPr>
        <b/>
        <sz val="10"/>
        <color theme="1"/>
        <rFont val="Trebuchet MS"/>
        <family val="2"/>
      </rPr>
      <t>Benchmark asset allocation</t>
    </r>
    <r>
      <rPr>
        <sz val="10"/>
        <color theme="1"/>
        <rFont val="Trebuchet MS"/>
        <family val="2"/>
      </rPr>
      <t xml:space="preserve"> WHERE Investment Strategic Sector Type = 'Property' AND Investment Strategic Sector Listing Type = 'Unlisted') * 0.75 + 
(</t>
    </r>
    <r>
      <rPr>
        <b/>
        <sz val="10"/>
        <color theme="1"/>
        <rFont val="Trebuchet MS"/>
        <family val="2"/>
      </rPr>
      <t>Benchmark asset allocation</t>
    </r>
    <r>
      <rPr>
        <sz val="10"/>
        <color theme="1"/>
        <rFont val="Trebuchet MS"/>
        <family val="2"/>
      </rPr>
      <t xml:space="preserve"> WHERE Investment Strategic Sector Type = 'Infrastructure' AND Investment Strategic Sector Listing Type = 'Unlisted') * 0.75 + 
(</t>
    </r>
    <r>
      <rPr>
        <b/>
        <sz val="10"/>
        <color theme="1"/>
        <rFont val="Trebuchet MS"/>
        <family val="2"/>
      </rPr>
      <t>Benchmark asset allocation</t>
    </r>
    <r>
      <rPr>
        <sz val="10"/>
        <color theme="1"/>
        <rFont val="Trebuchet MS"/>
        <family val="2"/>
      </rPr>
      <t xml:space="preserve"> WHERE Investment Strategic Sector Type = 'Property' AND Investment Strategic Sector Listing Type = 'Not Specified' OR 'Not Applicable') * 0.875 + 
(</t>
    </r>
    <r>
      <rPr>
        <b/>
        <sz val="10"/>
        <color theme="1"/>
        <rFont val="Trebuchet MS"/>
        <family val="2"/>
      </rPr>
      <t xml:space="preserve">Benchmark asset allocation </t>
    </r>
    <r>
      <rPr>
        <sz val="10"/>
        <color theme="1"/>
        <rFont val="Trebuchet MS"/>
        <family val="2"/>
      </rPr>
      <t>WHERE Investment Strategic Sector Type = 'Infrastructure' AND Investment Strategic Sector Listing Type = 'Not Specified' OR 'Not Applicable') * 0.875 + 
(</t>
    </r>
    <r>
      <rPr>
        <b/>
        <sz val="10"/>
        <color theme="1"/>
        <rFont val="Trebuchet MS"/>
        <family val="2"/>
      </rPr>
      <t>Benchmark asset allocation</t>
    </r>
    <r>
      <rPr>
        <sz val="10"/>
        <color theme="1"/>
        <rFont val="Trebuchet MS"/>
        <family val="2"/>
      </rPr>
      <t xml:space="preserve"> WHERE Investment Strategic Sector Type = 'Alternatives' OR 'Growth Alternatives' OR 'Defensive Alternatives') * 0.5</t>
    </r>
  </si>
  <si>
    <t>INS_001</t>
  </si>
  <si>
    <t>INS_002</t>
  </si>
  <si>
    <t>INS_003</t>
  </si>
  <si>
    <t>INS_004</t>
  </si>
  <si>
    <t>INS_005</t>
  </si>
  <si>
    <t>INS_006</t>
  </si>
  <si>
    <t>INS_007</t>
  </si>
  <si>
    <t>INS_008</t>
  </si>
  <si>
    <t>INS_009</t>
  </si>
  <si>
    <t>INS_010</t>
  </si>
  <si>
    <t>Proportion of members with Life Insurance</t>
  </si>
  <si>
    <t>Proportion of members with TPD</t>
  </si>
  <si>
    <t>Proportion of members with IP Cover</t>
  </si>
  <si>
    <t>Proportion of members with cover</t>
  </si>
  <si>
    <t>Average per member difference between Premiums collected and premiums paid to insurer*</t>
  </si>
  <si>
    <t>Difference between Premiums Collected and Paid as a Proportion of Premiums Collected</t>
  </si>
  <si>
    <t>Difference between Premiums Collected and Paid as a Proportion of Premiums Paid to Insurer</t>
  </si>
  <si>
    <t>Form and Table</t>
  </si>
  <si>
    <t>SRF 550.0 Table 2</t>
  </si>
  <si>
    <t>SRF 550.2 Table 1</t>
  </si>
  <si>
    <t>SRF 606.0 Table 4</t>
  </si>
  <si>
    <t>SRF 705.1 Table 2</t>
  </si>
  <si>
    <t>SRF 705.0 Table 1</t>
  </si>
  <si>
    <t>SRF 550.0 Table 1</t>
  </si>
  <si>
    <t>SRF 550.0 Table 2
SRF 550.1 Table 1</t>
  </si>
  <si>
    <t>Actual asset allocation - Cash</t>
  </si>
  <si>
    <t>Investment option investments ($ million)</t>
  </si>
  <si>
    <t>Total investment option investments ($ million)</t>
  </si>
  <si>
    <t>Fund investments ($ million)</t>
  </si>
  <si>
    <t>Total fund investments ($ million)</t>
  </si>
  <si>
    <t>Means the value of the dollar fees, costs and taxes for a representative member (using applicable fee tier/s and any minimum and/or maximum charges for the representative balance)</t>
  </si>
  <si>
    <t>Means the value of the percentage fees, costs and taxes for a representative member (using applicable fee tier/s and any minimum and/or maximum charges for the representative balance)</t>
  </si>
  <si>
    <t>Proportion of fund investments (%)</t>
  </si>
  <si>
    <r>
      <t xml:space="preserve">The reported </t>
    </r>
    <r>
      <rPr>
        <b/>
        <sz val="10"/>
        <color theme="1"/>
        <rFont val="Trebuchet MS"/>
        <family val="2"/>
      </rPr>
      <t>Fund investments ($ million)</t>
    </r>
    <r>
      <rPr>
        <sz val="10"/>
        <color theme="1"/>
        <rFont val="Trebuchet MS"/>
        <family val="2"/>
      </rPr>
      <t xml:space="preserve"> expressed as a percentage of the </t>
    </r>
    <r>
      <rPr>
        <b/>
        <sz val="10"/>
        <color theme="1"/>
        <rFont val="Trebuchet MS"/>
        <family val="2"/>
      </rPr>
      <t>Total fund investments</t>
    </r>
    <r>
      <rPr>
        <sz val="10"/>
        <color theme="1"/>
        <rFont val="Trebuchet MS"/>
        <family val="2"/>
      </rPr>
      <t xml:space="preserve"> </t>
    </r>
    <r>
      <rPr>
        <b/>
        <sz val="10"/>
        <color theme="1"/>
        <rFont val="Trebuchet MS"/>
        <family val="2"/>
      </rPr>
      <t>($ million)</t>
    </r>
  </si>
  <si>
    <t>Total investment value amount</t>
  </si>
  <si>
    <t>Investment value amount</t>
  </si>
  <si>
    <t>SRF 550.1 Table 1</t>
  </si>
  <si>
    <t>Investment domicile type - Australian</t>
  </si>
  <si>
    <t>Investment domicile type - International</t>
  </si>
  <si>
    <t>Investment domicile type - Not specified / Not available</t>
  </si>
  <si>
    <t>Investment listing type - Listed</t>
  </si>
  <si>
    <t>Investment listing type - Unlisted</t>
  </si>
  <si>
    <t>Investment listing type - Not specified / Not available</t>
  </si>
  <si>
    <t>Where Investment Asset Class Sector Type = 'Fixed Income' and 
Investment Domicile Type = 'International Domicile' and
NOT(Asset Class Characteristic 2 Type = 'Fixed Income Private Debt')</t>
  </si>
  <si>
    <t>Where Investment Asset Class Sector Type = 'Fixed Income' and 
Investment Domicile Type = 'Australian Domicile' and
NOT(Asset Class Characteristic 2 Type = 'Fixed Income Private Debt')</t>
  </si>
  <si>
    <t>Actual asset allocation - Commodities</t>
  </si>
  <si>
    <t>Actual asset allocation - International Alternatives</t>
  </si>
  <si>
    <t>Actual asset allocation - Australian Alternatives</t>
  </si>
  <si>
    <t>Actual asset allocation - Alternatives</t>
  </si>
  <si>
    <t>Actual asset allocation - International unlisted infrastructure</t>
  </si>
  <si>
    <t>Actual asset allocation - Australian unlisted infrastructure</t>
  </si>
  <si>
    <t>Actual asset allocation - International listed infrastructure</t>
  </si>
  <si>
    <t>Actual asset allocation - Australian listed infrastructure</t>
  </si>
  <si>
    <t>Actual asset allocation - Infrastructure</t>
  </si>
  <si>
    <t>Actual asset allocation - International unlisted property</t>
  </si>
  <si>
    <t>Actual asset allocation - Australian unlisted property</t>
  </si>
  <si>
    <t>Actual asset allocation - International listed property</t>
  </si>
  <si>
    <t>Actual asset allocation - Australian listed property</t>
  </si>
  <si>
    <t>Actual asset allocation - Property</t>
  </si>
  <si>
    <t>Actual asset allocation - International unlisted equity (Unhedged)</t>
  </si>
  <si>
    <t>Actual asset allocation - International unlisted equity (Hedged)</t>
  </si>
  <si>
    <t>Actual asset allocation - International listed equity (Unhedged)</t>
  </si>
  <si>
    <t>Actual asset allocation - International listed equity (Hedged)</t>
  </si>
  <si>
    <t>Actual asset allocation - Australian unlisted equity</t>
  </si>
  <si>
    <t>Actual asset allocation - Australian listed equity</t>
  </si>
  <si>
    <t>Actual asset allocation - Equity</t>
  </si>
  <si>
    <t>Actual asset allocation - Private Debt</t>
  </si>
  <si>
    <t>Actual asset allocation - International fixed income</t>
  </si>
  <si>
    <t>Actual asset allocation - Australian fixed income</t>
  </si>
  <si>
    <t>Actual asset allocation - Fixed Income</t>
  </si>
  <si>
    <t>Actual asset allocation - International Cash</t>
  </si>
  <si>
    <t>Actual asset allocation - Australian Cash</t>
  </si>
  <si>
    <t>Actual asset allocation - Property (listing and / or domicile not specified)</t>
  </si>
  <si>
    <t>Actual asset allocation - Infrastructure (listing and / or domicile not specified)</t>
  </si>
  <si>
    <t>Actual asset allocation - Alternatives (listing and / or domicile not specified)</t>
  </si>
  <si>
    <t>Where Investment Asset Class Sector Type = 'Alternatives' and 
Investment Domicile Type = 'Australian Domicile' and
NOT(Asset Class Characteristic 2 Type = 'Alternatives Commodities')</t>
  </si>
  <si>
    <t>Where Investment Asset Class Sector Type = 'Alternatives' and 
Investment Domicile Type = 'International Domicile' and
NOT(Asset Class Characteristic 2 Type = 'Alternatives Commodities')</t>
  </si>
  <si>
    <t>Where Investment Asset Class Sector Type = 'Alternatives' and
NOT(Asset Class Characteristic 2 Type = 'Alternatives Commodities')</t>
  </si>
  <si>
    <t xml:space="preserve">Where Investment Asset Class Sector Type = 'Fixed Income' and 
Investment Domicile Type = 'Not Applicable' and 
NOT(Asset Class Characteristic 2 Type = 'Fixed Income Private Debt')
</t>
  </si>
  <si>
    <t>Actual asset allocation - Equity (listing and / or domicile not specified)</t>
  </si>
  <si>
    <t xml:space="preserve">Where Investment Asset Class Characteristic 2 Type = 'Fixed Income Bonds Corporate', 'Fixed Income Asset Backed Commercial Mortgage', 'Fixed Income Asset Backed Residential Mortgage', 'Fixed Income Asset Backed Other', 'Fixed Income Structured Non-Asset Backed', 'Fixed Income Mezzanine Debt', 'Fixed Income Enhanced Cash' or 'Fixed Income Other' and 
Investment Asset Class Characteristic 1 Type = 'Fixed Income Non Investment Grade'
</t>
  </si>
  <si>
    <t>Where Investment Asset Class Characteristic 2 Type = 'Fixed Income Bonds Government Coupon', 'Fixed Income Bonds Government Inflation-linked' or 'Fixed Income Bonds Government Other' and  
Investment Asset Class Characteristic 1 Type = 'Fixed Income Investment Grade'</t>
  </si>
  <si>
    <t>Where Investment Asset Class Characteristic 2 Type = 'Fixed Income Bonds Government Coupon', 'Fixed Income Bonds Government Inflation-linked' or 'Fixed Income Bonds Government Other' and 
Investment Asset Class Characteristic 1 Type = 'Fixed Income Non Investment Grade'</t>
  </si>
  <si>
    <t>Where Investment Asset Class Characteristic 2 Type = 'Fixed Income Bonds Corporate', 'Fixed Income Asset Backed Commercial Mortgage', 'Fixed Income Asset Backed Residential Mortgage', 'Fixed Income Asset Backed Other', 'Fixed Income Structured Non-Asset Backed', 'Fixed Income Mezzanine Debt', 'Fixed Income Enhanced Cash' or 'Fixed Income Other' and 
Investment Asset Class Characteristic 1 Type = 'Fixed Income Investment Grade'</t>
  </si>
  <si>
    <t>Where Investment Asset Class Characteristic 2 Type = 'Not Applicable' or
(Investment Asset Class Characteristic 1 Type = 'Not Applicable' and
NOT(Investment Asset Class Characteristic 2 Type = 'Fixed Income Private Debt'))</t>
  </si>
  <si>
    <t>Performance Component Type = Fees Deducted Directly From Member Account and 
Performance Component Activity Type = 'Investment'</t>
  </si>
  <si>
    <t>Performance Component Type = 'Indirect Cost Ratio' and 
Performance Component Activity Type = 'Investment'</t>
  </si>
  <si>
    <t>Performance Component Type = 'Indirect Costs' and 
Performance Component Activity Type = 'Investment'</t>
  </si>
  <si>
    <t>Performance Component Type = 'Other Fees And Costs' and 
Performance Component Activity Type = 'Investment'</t>
  </si>
  <si>
    <t>Where Performance Component Type = 'Tax' and 
Performance Component Activity Type = 'Investment'</t>
  </si>
  <si>
    <t>Performance Component Type = Fees Deducted Directly From Member Account and
Performance Component Activity Type = 'Administration'</t>
  </si>
  <si>
    <t>Performance Component Type = 'Indirect Cost Ratio' and 
Performance Component Activity Type = 'Administration'</t>
  </si>
  <si>
    <t>Performance Component Type = 'Indirect Costs' and 
Performance Component Activity Type = 'Administration'</t>
  </si>
  <si>
    <t>Performance Component Type = 'Other Fees And Costs' and 
Performance Component Activity Type = 'Administration'</t>
  </si>
  <si>
    <t>Where Performance Component Type = 'Tax' and 
Performance Component Activity Type = 'Administration'</t>
  </si>
  <si>
    <t>The volatility of the comparison return (5 years) as at the end of the reporting period.</t>
  </si>
  <si>
    <t>The volatility of the comparison return (10 years) as at the end of the reporting period.</t>
  </si>
  <si>
    <t xml:space="preserve">Strategic sector asset allocation - Equity (listing and / or domicile not specified) </t>
  </si>
  <si>
    <t xml:space="preserve">Strategic sector asset allocation - Property (listing and / or domicile not specified) </t>
  </si>
  <si>
    <t xml:space="preserve">Strategic sector asset allocation - Infrastructure (listing and / or domicile not specified) </t>
  </si>
  <si>
    <r>
      <t>The </t>
    </r>
    <r>
      <rPr>
        <sz val="10"/>
        <color rgb="FF000000"/>
        <rFont val="Trebuchet MS"/>
        <family val="2"/>
      </rPr>
      <t xml:space="preserve">benchmark asset allocation (%) to the investment </t>
    </r>
    <r>
      <rPr>
        <sz val="10"/>
        <color theme="1"/>
        <rFont val="Trebuchet MS"/>
        <family val="2"/>
      </rPr>
      <t>strategic sector (eg. Australian Listed Equity)</t>
    </r>
  </si>
  <si>
    <t>Where Investment Strategic Sector Type = 'Property' and 
Investment Strategic Sector Domicile Type = 'Not Specified' or 'Not Applicable' and/or
Investment Strategic Sector Listing Type = 'Not Specified' or 'Not Applicable'</t>
  </si>
  <si>
    <t>Where Investment Strategic Sector Type = 'Infrastructure' and 
Investment Strategic Sector Domicile Type = 'Not Specified' or 'Not Applicable' and/or
Investment Strategic Sector Listing Type = 'Not Specified' or 'Not Applicable'</t>
  </si>
  <si>
    <t>Where Investment Strategic Sector Type = 'Equity' and 
Investment Strategic Sector Domicile Type = 'Not Specified' or 'Not Applicable' and/or
Investment Strategic Sector Listing Type = 'Not Specified' or 'Not Applicable'</t>
  </si>
  <si>
    <t>Actual asset allocation - Fixed Income (domicile not specified)</t>
  </si>
  <si>
    <t xml:space="preserve">Means, for an investment option, the proportion of members (member accounts) invested via the investment pathway out of the total members (member accounts) invested in the investment option. </t>
  </si>
  <si>
    <t>Means, for an investment option, the proportion of investments invested via the investment pathway out of the total investments in the investment option.</t>
  </si>
  <si>
    <t>Where Investment Asset Class Sector Type = 'Alternatives' and 
(Investment Listing Type = 'Not Applicable' or Investment Domicile Type = 'Not Applicable') and
NOT(Asset Class Characteristic 2 Type = 'Alternatives Commodities')</t>
  </si>
  <si>
    <t>Where Investment Asset Class Sector Type = 'Infrastructure' and 
(Investment Listing Type = 'Not Applicable' or Investment Domicile Type = 'Not Applicable')</t>
  </si>
  <si>
    <t>Where Investment Asset Class Sector Type = 'Property' and 
(Investment Listing Type = 'Not Applicable' or Investment Domicile Type = 'Not Applicable')</t>
  </si>
  <si>
    <t>Where Investment Asset Class Sector Type = 'Equity' and 
(Investment Listing Type = 'Not Applicable' or Investment Domicile Type = 'Not Applicable')</t>
  </si>
  <si>
    <r>
      <t>The </t>
    </r>
    <r>
      <rPr>
        <sz val="10"/>
        <color rgb="FF000000"/>
        <rFont val="Trebuchet MS"/>
        <family val="2"/>
      </rPr>
      <t>principal amount of the derivatives.</t>
    </r>
  </si>
  <si>
    <t>The derivatives net market value of the derivatives</t>
  </si>
  <si>
    <r>
      <t>The </t>
    </r>
    <r>
      <rPr>
        <sz val="10"/>
        <color rgb="FF000000"/>
        <rFont val="Trebuchet MS"/>
        <family val="2"/>
      </rPr>
      <t>derivatives net transactions during the period.</t>
    </r>
  </si>
  <si>
    <r>
      <t xml:space="preserve">The average dollar amount per member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Premiums Paid to Insurer Amount at an individual cover level.</t>
    </r>
  </si>
  <si>
    <r>
      <t xml:space="preserve">The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 Paid to Insurer Amount</t>
    </r>
    <r>
      <rPr>
        <sz val="10"/>
        <color theme="1"/>
        <rFont val="Trebuchet MS"/>
        <family val="2"/>
      </rPr>
      <t xml:space="preserve"> as a proportion of </t>
    </r>
    <r>
      <rPr>
        <b/>
        <sz val="10"/>
        <color theme="1"/>
        <rFont val="Trebuchet MS"/>
        <family val="2"/>
      </rPr>
      <t>Insurance Premiums Collected Amount at an individual cover level.</t>
    </r>
  </si>
  <si>
    <r>
      <t xml:space="preserve">The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Premiums Paid to Insurer Amount</t>
    </r>
    <r>
      <rPr>
        <sz val="10"/>
        <color theme="1"/>
        <rFont val="Trebuchet MS"/>
        <family val="2"/>
      </rPr>
      <t xml:space="preserve"> as a proportion of </t>
    </r>
    <r>
      <rPr>
        <b/>
        <sz val="10"/>
        <color theme="1"/>
        <rFont val="Trebuchet MS"/>
        <family val="2"/>
      </rPr>
      <t xml:space="preserve">Insurance Premiums Paid to Insurer Amount </t>
    </r>
    <r>
      <rPr>
        <sz val="10"/>
        <color theme="1"/>
        <rFont val="Trebuchet MS"/>
        <family val="2"/>
      </rPr>
      <t>at an individual cover level.</t>
    </r>
  </si>
  <si>
    <r>
      <t xml:space="preserve">The average dollar amount per member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Premiums Paid to Insurer Amount at a bundled cover level</t>
    </r>
    <r>
      <rPr>
        <sz val="10"/>
        <color theme="1"/>
        <rFont val="Trebuchet MS"/>
        <family val="2"/>
      </rPr>
      <t>.</t>
    </r>
  </si>
  <si>
    <r>
      <t xml:space="preserve">The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 Paid to Insurer Amount</t>
    </r>
    <r>
      <rPr>
        <sz val="10"/>
        <color theme="1"/>
        <rFont val="Trebuchet MS"/>
        <family val="2"/>
      </rPr>
      <t xml:space="preserve"> as a proportion of </t>
    </r>
    <r>
      <rPr>
        <b/>
        <sz val="10"/>
        <color theme="1"/>
        <rFont val="Trebuchet MS"/>
        <family val="2"/>
      </rPr>
      <t>Insurance Premiums Collected Amount at a bundled cover level.</t>
    </r>
  </si>
  <si>
    <r>
      <t xml:space="preserve">The difference between </t>
    </r>
    <r>
      <rPr>
        <b/>
        <sz val="10"/>
        <color theme="1"/>
        <rFont val="Trebuchet MS"/>
        <family val="2"/>
      </rPr>
      <t>Insurance Premiums Collected Amount</t>
    </r>
    <r>
      <rPr>
        <sz val="10"/>
        <color theme="1"/>
        <rFont val="Trebuchet MS"/>
        <family val="2"/>
      </rPr>
      <t xml:space="preserve"> and </t>
    </r>
    <r>
      <rPr>
        <b/>
        <sz val="10"/>
        <color theme="1"/>
        <rFont val="Trebuchet MS"/>
        <family val="2"/>
      </rPr>
      <t>Insurance Premiums Paid to Insurer Amount</t>
    </r>
    <r>
      <rPr>
        <sz val="10"/>
        <color theme="1"/>
        <rFont val="Trebuchet MS"/>
        <family val="2"/>
      </rPr>
      <t xml:space="preserve"> as a proportion of </t>
    </r>
    <r>
      <rPr>
        <b/>
        <sz val="10"/>
        <color theme="1"/>
        <rFont val="Trebuchet MS"/>
        <family val="2"/>
      </rPr>
      <t>Insurance Premiums Paid to Insurer Amount at a bundled cover level.</t>
    </r>
  </si>
  <si>
    <r>
      <rPr>
        <b/>
        <sz val="10"/>
        <color theme="1"/>
        <rFont val="Trebuchet MS"/>
        <family val="2"/>
      </rPr>
      <t xml:space="preserve">Members with Life Insurance Cover </t>
    </r>
    <r>
      <rPr>
        <sz val="10"/>
        <color theme="1"/>
        <rFont val="Trebuchet MS"/>
        <family val="2"/>
      </rPr>
      <t xml:space="preserve">divided by </t>
    </r>
    <r>
      <rPr>
        <b/>
        <sz val="10"/>
        <color theme="1"/>
        <rFont val="Trebuchet MS"/>
        <family val="2"/>
      </rPr>
      <t>Number of Insured Members</t>
    </r>
  </si>
  <si>
    <r>
      <rPr>
        <b/>
        <sz val="10"/>
        <color theme="1"/>
        <rFont val="Trebuchet MS"/>
        <family val="2"/>
      </rPr>
      <t xml:space="preserve">Members with TPD Cover </t>
    </r>
    <r>
      <rPr>
        <sz val="10"/>
        <color theme="1"/>
        <rFont val="Trebuchet MS"/>
        <family val="2"/>
      </rPr>
      <t xml:space="preserve">divided by </t>
    </r>
    <r>
      <rPr>
        <b/>
        <sz val="10"/>
        <color theme="1"/>
        <rFont val="Trebuchet MS"/>
        <family val="2"/>
      </rPr>
      <t>Number of Insured Members.</t>
    </r>
  </si>
  <si>
    <r>
      <rPr>
        <b/>
        <sz val="10"/>
        <color theme="1"/>
        <rFont val="Trebuchet MS"/>
        <family val="2"/>
      </rPr>
      <t xml:space="preserve">Members with IP Cover </t>
    </r>
    <r>
      <rPr>
        <sz val="10"/>
        <color theme="1"/>
        <rFont val="Trebuchet MS"/>
        <family val="2"/>
      </rPr>
      <t xml:space="preserve">divided by </t>
    </r>
    <r>
      <rPr>
        <b/>
        <sz val="10"/>
        <color theme="1"/>
        <rFont val="Trebuchet MS"/>
        <family val="2"/>
      </rPr>
      <t>Number of Insured Members.</t>
    </r>
  </si>
  <si>
    <r>
      <rPr>
        <b/>
        <sz val="10"/>
        <color theme="1"/>
        <rFont val="Trebuchet MS"/>
        <family val="2"/>
      </rPr>
      <t xml:space="preserve">Members with Insurance by Cover Type </t>
    </r>
    <r>
      <rPr>
        <sz val="10"/>
        <color theme="1"/>
        <rFont val="Trebuchet MS"/>
        <family val="2"/>
      </rPr>
      <t xml:space="preserve"> divided by </t>
    </r>
    <r>
      <rPr>
        <b/>
        <sz val="10"/>
        <color theme="1"/>
        <rFont val="Trebuchet MS"/>
        <family val="2"/>
      </rPr>
      <t>Nummber of Insured Members.</t>
    </r>
  </si>
  <si>
    <t>SRF 251.1</t>
  </si>
  <si>
    <t>SRF 251.2</t>
  </si>
  <si>
    <t>IP0018</t>
  </si>
  <si>
    <t>IP0019</t>
  </si>
  <si>
    <t>EXP001</t>
  </si>
  <si>
    <t>EXP002</t>
  </si>
  <si>
    <t>SRF 332.0</t>
  </si>
  <si>
    <t>EXP003</t>
  </si>
  <si>
    <t>Insourced Service Provider</t>
  </si>
  <si>
    <t>Outsourced Service (Related Party) Provider</t>
  </si>
  <si>
    <t>Outsourced Service (Unrelated Party) Provider</t>
  </si>
  <si>
    <t>Service providers where Service Arrangement Outsourced Indicator is 'Insourced'.</t>
  </si>
  <si>
    <t>Service providers where Service Arrangement Outsourced Indicator is 'Outsourced' and Relationship Type is not 'None' or 'RSEL'.</t>
  </si>
  <si>
    <t>Service providers where Service Arrangement Outsourced Indicator is 'Outsourced' and Relationship Type is 'None' or 'RSEL'.</t>
  </si>
  <si>
    <t>(10 year comparison rate - Risk Free rate 10 year)/[Return Investment Five Year Volatility Comparison Percent] where the Risk Free rate is the cash rate as per the Your Future Your Super Annual Peformance Test.</t>
  </si>
  <si>
    <r>
      <t>The </t>
    </r>
    <r>
      <rPr>
        <sz val="10"/>
        <color rgb="FF000000"/>
        <rFont val="Trebuchet MS"/>
        <family val="2"/>
      </rPr>
      <t xml:space="preserve">Investment Benchmark Allocation Percent (%) to the investment </t>
    </r>
    <r>
      <rPr>
        <sz val="10"/>
        <color theme="1"/>
        <rFont val="Trebuchet MS"/>
        <family val="2"/>
      </rPr>
      <t>strategic sector (eg. Australian Listed Equity)</t>
    </r>
  </si>
  <si>
    <r>
      <t>The </t>
    </r>
    <r>
      <rPr>
        <sz val="10"/>
        <color rgb="FF000000"/>
        <rFont val="Trebuchet MS"/>
        <family val="2"/>
      </rPr>
      <t>Investment Benchmark Allocation Lower Percent (%) to the investment</t>
    </r>
    <r>
      <rPr>
        <sz val="10"/>
        <color theme="1"/>
        <rFont val="Trebuchet MS"/>
        <family val="2"/>
      </rPr>
      <t xml:space="preserve"> strategic sector (eg. Australian Listed Equity)</t>
    </r>
  </si>
  <si>
    <r>
      <t>The </t>
    </r>
    <r>
      <rPr>
        <sz val="10"/>
        <color rgb="FF000000"/>
        <rFont val="Trebuchet MS"/>
        <family val="2"/>
      </rPr>
      <t>Investment Benchmark Allocation Upper Percent (%) to the investment</t>
    </r>
    <r>
      <rPr>
        <sz val="10"/>
        <color theme="1"/>
        <rFont val="Trebuchet MS"/>
        <family val="2"/>
      </rPr>
      <t xml:space="preserve"> strategic sector (eg. Australian Listed Equity)</t>
    </r>
  </si>
  <si>
    <r>
      <t>The total </t>
    </r>
    <r>
      <rPr>
        <sz val="10"/>
        <color rgb="FF000000"/>
        <rFont val="Trebuchet MS"/>
        <family val="2"/>
      </rPr>
      <t>Investment Option Value Amount to the investment s</t>
    </r>
    <r>
      <rPr>
        <sz val="10"/>
        <color theme="1"/>
        <rFont val="Trebuchet MS"/>
        <family val="2"/>
      </rPr>
      <t>trategic sector (eg. Australian Listed Equity) as a proportion of the total Investment Option Value Amount of the investment option.</t>
    </r>
  </si>
  <si>
    <r>
      <t>10 year annualised net return = [(1+NR</t>
    </r>
    <r>
      <rPr>
        <vertAlign val="subscript"/>
        <sz val="10"/>
        <color theme="1"/>
        <rFont val="Trebuchet MS"/>
        <family val="2"/>
      </rPr>
      <t>t-40</t>
    </r>
    <r>
      <rPr>
        <sz val="10"/>
        <color theme="1"/>
        <rFont val="Trebuchet MS"/>
        <family val="2"/>
      </rPr>
      <t>) x (1+NR</t>
    </r>
    <r>
      <rPr>
        <vertAlign val="subscript"/>
        <sz val="10"/>
        <color theme="1"/>
        <rFont val="Trebuchet MS"/>
        <family val="2"/>
      </rPr>
      <t>t-39</t>
    </r>
    <r>
      <rPr>
        <sz val="10"/>
        <color theme="1"/>
        <rFont val="Trebuchet MS"/>
        <family val="2"/>
      </rPr>
      <t>) x (1+NR</t>
    </r>
    <r>
      <rPr>
        <vertAlign val="subscript"/>
        <sz val="10"/>
        <color theme="1"/>
        <rFont val="Trebuchet MS"/>
        <family val="2"/>
      </rPr>
      <t>t-38</t>
    </r>
    <r>
      <rPr>
        <sz val="10"/>
        <color theme="1"/>
        <rFont val="Trebuchet MS"/>
        <family val="2"/>
      </rPr>
      <t>) x … x (1+NR</t>
    </r>
    <r>
      <rPr>
        <vertAlign val="subscript"/>
        <sz val="10"/>
        <color theme="1"/>
        <rFont val="Trebuchet MS"/>
        <family val="2"/>
      </rPr>
      <t>t-1</t>
    </r>
    <r>
      <rPr>
        <sz val="10"/>
        <color theme="1"/>
        <rFont val="Trebuchet MS"/>
        <family val="2"/>
      </rPr>
      <t>)]</t>
    </r>
    <r>
      <rPr>
        <vertAlign val="superscript"/>
        <sz val="10"/>
        <color theme="1"/>
        <rFont val="Trebuchet MS"/>
        <family val="2"/>
      </rPr>
      <t>1/10</t>
    </r>
    <r>
      <rPr>
        <sz val="10"/>
        <color theme="1"/>
        <rFont val="Trebuchet MS"/>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</si>
</sst>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dd/mm/yyyy"/>
    <numFmt numFmtId="165" formatCode="#,##0.0"/>
  </numFmts>
  <fonts count="38" x14ac:knownFonts="1">
    <font>
      <sz val="11"/>
      <color theme="1"/>
      <name val="Calibri"/>
      <family val="2"/>
      <scheme val="minor"/>
    </font>
    <font>
      <sz val="11"/>
      <color theme="1"/>
      <name val="Calibri"/>
      <family val="2"/>
    </font>
    <font>
      <b/>
      <sz val="11"/>
      <name val="Calibri"/>
      <family val="2"/>
    </font>
    <font>
      <sz val="11"/>
      <name val="Calibri"/>
      <family val="2"/>
    </font>
    <font>
      <sz val="11"/>
      <color rgb="FFE87722"/>
      <name val="Calibri"/>
      <family val="2"/>
    </font>
    <font>
      <b/>
      <sz val="9"/>
      <color indexed="81"/>
      <name val="Tahoma"/>
      <family val="2"/>
    </font>
    <font>
      <sz val="9"/>
      <color indexed="81"/>
      <name val="Tahoma"/>
      <family val="2"/>
    </font>
    <font>
      <b/>
      <sz val="11"/>
      <color theme="1"/>
      <name val="Calibri"/>
      <family val="2"/>
      <scheme val="minor"/>
    </font>
    <font>
      <sz val="11"/>
      <color theme="0"/>
      <name val="Calibri"/>
      <family val="2"/>
      <scheme val="minor"/>
    </font>
    <font>
      <sz val="11"/>
      <color rgb="FF0072CE"/>
      <name val="Calibri"/>
      <family val="2"/>
      <scheme val="minor"/>
    </font>
    <font>
      <sz val="11"/>
      <color rgb="FFFF0000"/>
      <name val="Calibri"/>
      <family val="2"/>
    </font>
    <font>
      <sz val="11"/>
      <color theme="5" tint="-0.249977111117893"/>
      <name val="Calibri"/>
      <family val="2"/>
    </font>
    <font>
      <strike/>
      <sz val="11"/>
      <color rgb="FFFF0000"/>
      <name val="Calibri"/>
      <family val="2"/>
    </font>
    <font>
      <sz val="11"/>
      <color rgb="FF00B050"/>
      <name val="Calibri"/>
      <family val="2"/>
    </font>
    <font>
      <b/>
      <sz val="9"/>
      <color indexed="81"/>
      <name val="Tahoma"/>
      <charset val="1"/>
    </font>
    <font>
      <sz val="9"/>
      <color indexed="81"/>
      <name val="Tahoma"/>
      <charset val="1"/>
    </font>
    <font>
      <sz val="11"/>
      <name val="Trebuchet MS"/>
      <family val="2"/>
    </font>
    <font>
      <sz val="8"/>
      <name val="Times New Roman"/>
      <family val="1"/>
    </font>
    <font>
      <sz val="11"/>
      <color theme="1"/>
      <name val="Calibri"/>
      <family val="2"/>
      <scheme val="minor"/>
    </font>
    <font>
      <sz val="10"/>
      <name val="Arial"/>
      <family val="2"/>
    </font>
    <font>
      <sz val="10"/>
      <name val="MS Sans Serif"/>
      <family val="2"/>
    </font>
    <font>
      <sz val="11"/>
      <color rgb="FFFF0000"/>
      <name val="Trebuchet MS"/>
      <family val="2"/>
    </font>
    <font>
      <sz val="11"/>
      <color rgb="FFFF0000"/>
      <name val="Calibri"/>
      <family val="2"/>
      <scheme val="minor"/>
    </font>
    <font>
      <sz val="10"/>
      <color rgb="FFFF0000"/>
      <name val="Trebuchet MS"/>
      <family val="2"/>
    </font>
    <font>
      <b/>
      <sz val="16"/>
      <color rgb="FF222C65"/>
      <name val="Trebuchet MS"/>
      <family val="2"/>
    </font>
    <font>
      <b/>
      <sz val="12"/>
      <name val="Trebuchet MS"/>
      <family val="2"/>
    </font>
    <font>
      <b/>
      <i/>
      <sz val="12"/>
      <name val="Trebuchet MS"/>
      <family val="2"/>
    </font>
    <font>
      <b/>
      <sz val="12"/>
      <color rgb="FF000000"/>
      <name val="Trebuchet MS"/>
      <family val="2"/>
    </font>
    <font>
      <sz val="10"/>
      <color theme="1"/>
      <name val="Trebuchet MS"/>
      <family val="2"/>
    </font>
    <font>
      <sz val="10"/>
      <name val="Trebuchet MS"/>
      <family val="2"/>
    </font>
    <font>
      <b/>
      <sz val="10"/>
      <color theme="1"/>
      <name val="Trebuchet MS"/>
      <family val="2"/>
    </font>
    <font>
      <b/>
      <sz val="10"/>
      <name val="Trebuchet MS"/>
      <family val="2"/>
    </font>
    <font>
      <vertAlign val="subscript"/>
      <sz val="10"/>
      <color theme="1"/>
      <name val="Trebuchet MS"/>
      <family val="2"/>
    </font>
    <font>
      <vertAlign val="superscript"/>
      <sz val="10"/>
      <color theme="1"/>
      <name val="Trebuchet MS"/>
      <family val="2"/>
    </font>
    <font>
      <sz val="10"/>
      <color rgb="FF000000"/>
      <name val="Trebuchet MS"/>
      <family val="2"/>
    </font>
    <font>
      <sz val="10"/>
      <color theme="1"/>
      <name val="Calibri"/>
      <family val="2"/>
      <scheme val="minor"/>
    </font>
    <font>
      <sz val="10"/>
      <name val="Calibri"/>
      <family val="2"/>
      <scheme val="minor"/>
    </font>
    <font>
      <b/>
      <sz val="10"/>
      <color rgb="FF000000"/>
      <name val="Trebuchet MS"/>
      <family val="2"/>
    </font>
  </fonts>
  <fills count="14">
    <fill>
      <patternFill patternType="none"/>
    </fill>
    <fill>
      <patternFill patternType="gray125"/>
    </fill>
    <fill>
      <patternFill patternType="solid">
        <fgColor rgb="FFD3D6D9"/>
        <bgColor indexed="64"/>
      </patternFill>
    </fill>
    <fill>
      <patternFill patternType="solid">
        <fgColor rgb="FFCCE3F5"/>
        <bgColor indexed="64"/>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2">
    <border>
      <left/>
      <right/>
      <top/>
      <bottom/>
      <diagonal/>
    </border>
    <border>
      <left style="thin">
        <color rgb="FF505E6A"/>
      </left>
      <right style="thin">
        <color rgb="FF505E6A"/>
      </right>
      <top style="thin">
        <color rgb="FF505E6A"/>
      </top>
      <bottom style="thin">
        <color rgb="FF505E6A"/>
      </bottom>
      <diagonal/>
    </border>
  </borders>
  <cellStyleXfs count="26">
    <xf numFmtId="0" fontId="0" fillId="0" borderId="0"/>
    <xf numFmtId="0" fontId="17" fillId="0" borderId="0"/>
    <xf numFmtId="0" fontId="18" fillId="0" borderId="0"/>
    <xf numFmtId="0" fontId="18" fillId="0" borderId="0"/>
    <xf numFmtId="0" fontId="19" fillId="0" borderId="0"/>
    <xf numFmtId="0" fontId="18" fillId="0" borderId="0"/>
    <xf numFmtId="43" fontId="18" fillId="0" borderId="0" applyFont="0" applyFill="0" applyBorder="0" applyAlignment="0" applyProtection="0"/>
    <xf numFmtId="0" fontId="18" fillId="0" borderId="0"/>
    <xf numFmtId="0" fontId="19" fillId="0" borderId="0"/>
    <xf numFmtId="0" fontId="20" fillId="0" borderId="0"/>
    <xf numFmtId="43" fontId="19" fillId="0" borderId="0" applyFont="0" applyFill="0" applyBorder="0" applyAlignment="0" applyProtection="0"/>
    <xf numFmtId="0" fontId="18" fillId="0" borderId="0"/>
    <xf numFmtId="43" fontId="19" fillId="0" borderId="0" applyFont="0" applyFill="0" applyBorder="0" applyAlignment="0" applyProtection="0"/>
    <xf numFmtId="0" fontId="19" fillId="0" borderId="0"/>
    <xf numFmtId="0" fontId="18" fillId="0" borderId="0"/>
    <xf numFmtId="0" fontId="19" fillId="0" borderId="0"/>
    <xf numFmtId="43" fontId="19" fillId="0" borderId="0" applyFont="0" applyFill="0" applyBorder="0" applyAlignment="0" applyProtection="0"/>
    <xf numFmtId="0" fontId="18" fillId="0" borderId="0"/>
    <xf numFmtId="0" fontId="19" fillId="0" borderId="0"/>
    <xf numFmtId="43" fontId="18" fillId="0" borderId="0" applyFont="0" applyFill="0" applyBorder="0" applyAlignment="0" applyProtection="0"/>
    <xf numFmtId="43" fontId="18" fillId="0" borderId="0" applyFont="0" applyFill="0" applyBorder="0" applyAlignment="0" applyProtection="0"/>
    <xf numFmtId="0" fontId="19" fillId="0" borderId="0"/>
    <xf numFmtId="43" fontId="18" fillId="0" borderId="0" applyFont="0" applyFill="0" applyBorder="0" applyAlignment="0" applyProtection="0"/>
    <xf numFmtId="0" fontId="19" fillId="0" borderId="0"/>
    <xf numFmtId="0" fontId="19" fillId="0" borderId="0"/>
    <xf numFmtId="0" fontId="19" fillId="0" borderId="0"/>
  </cellStyleXfs>
  <cellXfs count="99">
    <xf numFmtId="0" fontId="0" fillId="0" borderId="0" xfId="0"/>
    <xf numFmtId="0" fontId="1" fillId="0" borderId="0" xfId="0" applyFont="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0" fillId="0" borderId="0" xfId="0" applyAlignment="1">
      <alignment wrapText="1"/>
    </xf>
    <xf numFmtId="0" fontId="3" fillId="0" borderId="1" xfId="0" applyFont="1" applyBorder="1" applyAlignment="1">
      <alignment vertical="top" wrapText="1"/>
    </xf>
    <xf numFmtId="0" fontId="7" fillId="0" borderId="0" xfId="0" applyFont="1" applyAlignment="1">
      <alignment wrapText="1"/>
    </xf>
    <xf numFmtId="3" fontId="0" fillId="0" borderId="0" xfId="0" applyNumberFormat="1" applyAlignment="1"/>
    <xf numFmtId="0" fontId="8" fillId="4" borderId="0" xfId="0" applyFont="1" applyFill="1"/>
    <xf numFmtId="3" fontId="8" fillId="4" borderId="0" xfId="0" applyNumberFormat="1" applyFont="1" applyFill="1" applyAlignment="1"/>
    <xf numFmtId="0" fontId="7" fillId="0" borderId="0" xfId="0" applyFont="1"/>
    <xf numFmtId="6" fontId="0" fillId="0" borderId="0" xfId="0" applyNumberFormat="1"/>
    <xf numFmtId="3" fontId="0" fillId="0" borderId="0" xfId="0" applyNumberFormat="1"/>
    <xf numFmtId="0" fontId="0" fillId="0" borderId="0" xfId="0" applyAlignment="1">
      <alignment horizontal="right" wrapText="1"/>
    </xf>
    <xf numFmtId="0" fontId="0" fillId="0" borderId="0" xfId="0" quotePrefix="1" applyAlignment="1">
      <alignment wrapText="1"/>
    </xf>
    <xf numFmtId="3" fontId="9" fillId="0" borderId="0" xfId="0" applyNumberFormat="1" applyFont="1" applyAlignment="1"/>
    <xf numFmtId="0" fontId="0" fillId="0" borderId="0" xfId="0" applyAlignment="1">
      <alignment horizontal="right"/>
    </xf>
    <xf numFmtId="0" fontId="7" fillId="0" borderId="0" xfId="0" applyFont="1" applyAlignment="1">
      <alignment horizontal="right"/>
    </xf>
    <xf numFmtId="0" fontId="0" fillId="0" borderId="0" xfId="0" applyAlignment="1">
      <alignment horizontal="left"/>
    </xf>
    <xf numFmtId="0" fontId="1" fillId="0" borderId="1" xfId="0" applyFont="1" applyFill="1" applyBorder="1" applyAlignment="1">
      <alignment vertical="top" wrapText="1"/>
    </xf>
    <xf numFmtId="165"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1" fillId="0" borderId="0" xfId="0" applyFont="1" applyFill="1" applyAlignment="1">
      <alignment vertical="top" wrapText="1"/>
    </xf>
    <xf numFmtId="0" fontId="4" fillId="0" borderId="1" xfId="0" applyFont="1" applyBorder="1" applyAlignment="1">
      <alignmen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1" fillId="0" borderId="1" xfId="0" applyFont="1" applyBorder="1" applyAlignment="1">
      <alignment vertical="top" wrapText="1"/>
    </xf>
    <xf numFmtId="0" fontId="3" fillId="0" borderId="1" xfId="0" applyFont="1" applyFill="1" applyBorder="1" applyAlignment="1">
      <alignment vertical="top" wrapText="1"/>
    </xf>
    <xf numFmtId="0" fontId="7" fillId="0" borderId="0" xfId="0" applyFont="1" applyAlignment="1">
      <alignment horizontal="center"/>
    </xf>
    <xf numFmtId="0" fontId="1" fillId="5" borderId="1" xfId="0" applyFont="1" applyFill="1" applyBorder="1" applyAlignment="1">
      <alignment vertical="top" wrapText="1"/>
    </xf>
    <xf numFmtId="0" fontId="1" fillId="6" borderId="1" xfId="0" applyFont="1" applyFill="1" applyBorder="1" applyAlignment="1">
      <alignment vertical="top" wrapText="1"/>
    </xf>
    <xf numFmtId="165" fontId="1" fillId="6" borderId="1" xfId="0" applyNumberFormat="1" applyFont="1" applyFill="1" applyBorder="1" applyAlignment="1">
      <alignment vertical="top" wrapText="1"/>
    </xf>
    <xf numFmtId="164" fontId="1" fillId="6" borderId="1" xfId="0" applyNumberFormat="1" applyFont="1" applyFill="1" applyBorder="1" applyAlignment="1">
      <alignment vertical="top" wrapText="1"/>
    </xf>
    <xf numFmtId="0" fontId="11" fillId="6" borderId="1" xfId="0" applyFont="1" applyFill="1" applyBorder="1" applyAlignment="1">
      <alignment vertical="top" wrapText="1"/>
    </xf>
    <xf numFmtId="0" fontId="3" fillId="6" borderId="1" xfId="0" applyFont="1" applyFill="1" applyBorder="1" applyAlignment="1">
      <alignment vertical="top" wrapText="1"/>
    </xf>
    <xf numFmtId="0" fontId="3" fillId="5" borderId="1" xfId="0" applyFont="1" applyFill="1" applyBorder="1" applyAlignment="1">
      <alignment vertical="top" wrapText="1"/>
    </xf>
    <xf numFmtId="0" fontId="4" fillId="6" borderId="1" xfId="0" applyFont="1" applyFill="1" applyBorder="1" applyAlignment="1">
      <alignment vertical="top" wrapText="1"/>
    </xf>
    <xf numFmtId="0" fontId="0" fillId="7" borderId="0" xfId="0" applyFill="1"/>
    <xf numFmtId="3" fontId="0" fillId="7" borderId="0" xfId="0" applyNumberFormat="1" applyFill="1" applyAlignment="1"/>
    <xf numFmtId="3" fontId="9" fillId="7" borderId="0" xfId="0" applyNumberFormat="1" applyFont="1" applyFill="1" applyAlignment="1"/>
    <xf numFmtId="0" fontId="3" fillId="8" borderId="1" xfId="0" applyFont="1" applyFill="1" applyBorder="1" applyAlignment="1">
      <alignment vertical="top" wrapText="1"/>
    </xf>
    <xf numFmtId="0" fontId="1" fillId="8" borderId="1" xfId="0" applyFont="1" applyFill="1" applyBorder="1" applyAlignment="1">
      <alignment vertical="top" wrapText="1"/>
    </xf>
    <xf numFmtId="0" fontId="10" fillId="8" borderId="1" xfId="0" applyFont="1" applyFill="1" applyBorder="1" applyAlignment="1">
      <alignment vertical="top" wrapText="1"/>
    </xf>
    <xf numFmtId="0" fontId="1" fillId="9" borderId="1" xfId="0" applyFont="1" applyFill="1" applyBorder="1" applyAlignment="1">
      <alignment vertical="top" wrapText="1"/>
    </xf>
    <xf numFmtId="0" fontId="12" fillId="5" borderId="1" xfId="0" applyFont="1" applyFill="1" applyBorder="1" applyAlignment="1">
      <alignment vertical="top" wrapText="1"/>
    </xf>
    <xf numFmtId="0" fontId="1" fillId="7"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vertical="top" wrapText="1"/>
    </xf>
    <xf numFmtId="165" fontId="1" fillId="10" borderId="1" xfId="0" applyNumberFormat="1" applyFont="1" applyFill="1" applyBorder="1" applyAlignment="1">
      <alignment vertical="top" wrapText="1"/>
    </xf>
    <xf numFmtId="164" fontId="1" fillId="10" borderId="1" xfId="0" applyNumberFormat="1" applyFont="1" applyFill="1" applyBorder="1" applyAlignment="1">
      <alignment vertical="top" wrapText="1"/>
    </xf>
    <xf numFmtId="0" fontId="1" fillId="10" borderId="0" xfId="0" applyFont="1" applyFill="1" applyAlignment="1">
      <alignment vertical="top" wrapText="1"/>
    </xf>
    <xf numFmtId="0" fontId="4" fillId="10" borderId="1" xfId="0" applyFont="1" applyFill="1" applyBorder="1" applyAlignment="1">
      <alignment vertical="top" wrapText="1"/>
    </xf>
    <xf numFmtId="0" fontId="11" fillId="10" borderId="1" xfId="0" applyFont="1" applyFill="1" applyBorder="1" applyAlignment="1">
      <alignment vertical="top" wrapText="1"/>
    </xf>
    <xf numFmtId="0" fontId="16" fillId="0" borderId="0" xfId="0" applyFont="1" applyFill="1" applyBorder="1" applyAlignment="1">
      <alignment vertical="top" wrapText="1"/>
    </xf>
    <xf numFmtId="0" fontId="21" fillId="0" borderId="0" xfId="0" applyFont="1" applyFill="1" applyBorder="1" applyAlignment="1">
      <alignment vertical="top" wrapText="1"/>
    </xf>
    <xf numFmtId="0" fontId="23" fillId="0" borderId="0" xfId="15" applyFont="1" applyFill="1" applyBorder="1" applyAlignment="1">
      <alignment wrapText="1"/>
    </xf>
    <xf numFmtId="0" fontId="22" fillId="0" borderId="0" xfId="0" applyFont="1" applyFill="1" applyAlignment="1">
      <alignment vertical="top"/>
    </xf>
    <xf numFmtId="0" fontId="24" fillId="12" borderId="0" xfId="24" applyFont="1" applyFill="1" applyBorder="1" applyAlignment="1">
      <alignment horizontal="left" vertical="center"/>
    </xf>
    <xf numFmtId="0" fontId="28" fillId="0" borderId="0" xfId="0" applyFont="1" applyFill="1" applyAlignment="1">
      <alignment vertical="top"/>
    </xf>
    <xf numFmtId="0" fontId="29" fillId="0" borderId="0" xfId="1" applyFont="1" applyFill="1" applyAlignment="1">
      <alignment horizontal="left" vertical="top" wrapText="1"/>
    </xf>
    <xf numFmtId="0" fontId="28" fillId="0" borderId="0" xfId="0" applyFont="1" applyFill="1" applyAlignment="1">
      <alignment vertical="top" wrapText="1"/>
    </xf>
    <xf numFmtId="0" fontId="28" fillId="0" borderId="0" xfId="0" applyFont="1" applyFill="1" applyAlignment="1">
      <alignment horizontal="center" vertical="top"/>
    </xf>
    <xf numFmtId="0" fontId="30" fillId="0" borderId="0" xfId="0" applyFont="1" applyFill="1" applyAlignment="1">
      <alignment vertical="top" wrapText="1"/>
    </xf>
    <xf numFmtId="0" fontId="29" fillId="0" borderId="0" xfId="0" applyFont="1" applyFill="1" applyBorder="1" applyAlignment="1">
      <alignment horizontal="center" vertical="top" wrapText="1"/>
    </xf>
    <xf numFmtId="0" fontId="28" fillId="11" borderId="0" xfId="0" applyFont="1" applyFill="1" applyAlignment="1">
      <alignment vertical="top" wrapText="1"/>
    </xf>
    <xf numFmtId="0" fontId="28" fillId="0" borderId="0" xfId="0" applyFont="1" applyAlignment="1">
      <alignment horizontal="center" vertical="top"/>
    </xf>
    <xf numFmtId="0" fontId="28" fillId="0" borderId="0" xfId="0" applyFont="1" applyAlignment="1">
      <alignment vertical="top"/>
    </xf>
    <xf numFmtId="0" fontId="27" fillId="13" borderId="0" xfId="25" applyFont="1" applyFill="1" applyBorder="1" applyAlignment="1">
      <alignment horizontal="center" vertical="center"/>
    </xf>
    <xf numFmtId="0" fontId="29" fillId="0" borderId="0" xfId="15" applyFont="1" applyFill="1" applyBorder="1" applyAlignment="1">
      <alignment wrapText="1"/>
    </xf>
    <xf numFmtId="0" fontId="29" fillId="0" borderId="0" xfId="15" applyFont="1" applyFill="1" applyAlignment="1">
      <alignment wrapText="1"/>
    </xf>
    <xf numFmtId="0" fontId="29" fillId="0" borderId="0" xfId="15" applyFont="1" applyFill="1"/>
    <xf numFmtId="0" fontId="29" fillId="0" borderId="0" xfId="15" applyFont="1" applyFill="1" applyBorder="1" applyAlignment="1">
      <alignment horizontal="center" wrapText="1"/>
    </xf>
    <xf numFmtId="0" fontId="28" fillId="0" borderId="0" xfId="0" applyFont="1" applyAlignment="1">
      <alignment horizontal="center" vertical="top" wrapText="1"/>
    </xf>
    <xf numFmtId="0" fontId="35" fillId="0" borderId="0" xfId="0" applyFont="1" applyAlignment="1">
      <alignment horizontal="left" vertical="center"/>
    </xf>
    <xf numFmtId="0" fontId="35" fillId="0" borderId="0" xfId="0" applyFont="1" applyFill="1" applyAlignment="1">
      <alignment horizontal="left" vertical="center"/>
    </xf>
    <xf numFmtId="0" fontId="29" fillId="0" borderId="0" xfId="1" applyFont="1" applyFill="1" applyAlignment="1">
      <alignment horizontal="left" vertical="top"/>
    </xf>
    <xf numFmtId="0" fontId="0" fillId="0" borderId="0" xfId="0" applyAlignment="1"/>
    <xf numFmtId="0" fontId="29" fillId="0" borderId="0" xfId="0" applyFont="1" applyFill="1" applyBorder="1" applyAlignment="1">
      <alignment horizontal="center" vertical="top"/>
    </xf>
    <xf numFmtId="0" fontId="27" fillId="13" borderId="0" xfId="25" applyFont="1" applyFill="1" applyBorder="1" applyAlignment="1">
      <alignment horizontal="center" vertical="center" wrapText="1"/>
    </xf>
    <xf numFmtId="1" fontId="36" fillId="0" borderId="0" xfId="13" applyNumberFormat="1" applyFont="1" applyFill="1" applyAlignment="1">
      <alignment horizontal="left" vertical="center"/>
    </xf>
    <xf numFmtId="0" fontId="0" fillId="0" borderId="0" xfId="0" applyFont="1"/>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Fill="1" applyAlignment="1">
      <alignment horizontal="center" vertical="top" wrapText="1"/>
    </xf>
    <xf numFmtId="0" fontId="28" fillId="0" borderId="0" xfId="0" applyFont="1" applyFill="1" applyAlignment="1">
      <alignment horizontal="left" vertical="center" wrapText="1"/>
    </xf>
    <xf numFmtId="0" fontId="28" fillId="0" borderId="0" xfId="0" applyFont="1" applyAlignment="1">
      <alignment wrapText="1"/>
    </xf>
    <xf numFmtId="0" fontId="28" fillId="0" borderId="0" xfId="0" applyFont="1" applyAlignment="1"/>
    <xf numFmtId="0" fontId="29" fillId="0" borderId="0" xfId="0" applyFont="1" applyFill="1" applyBorder="1" applyAlignment="1">
      <alignment horizontal="left" vertical="center"/>
    </xf>
    <xf numFmtId="0" fontId="29" fillId="0" borderId="0" xfId="13" applyFont="1" applyFill="1" applyBorder="1" applyAlignment="1">
      <alignment horizontal="left" wrapText="1"/>
    </xf>
    <xf numFmtId="0" fontId="29" fillId="0" borderId="0" xfId="13" applyFont="1" applyFill="1" applyBorder="1" applyAlignment="1">
      <alignment horizontal="left"/>
    </xf>
    <xf numFmtId="0" fontId="28" fillId="0" borderId="0" xfId="0" applyFont="1" applyFill="1" applyAlignment="1">
      <alignment horizontal="left" vertical="center"/>
    </xf>
    <xf numFmtId="1" fontId="29" fillId="0" borderId="0" xfId="13" applyNumberFormat="1" applyFont="1" applyFill="1" applyAlignment="1">
      <alignment horizontal="left" vertical="center"/>
    </xf>
    <xf numFmtId="0" fontId="37" fillId="13" borderId="0" xfId="25" applyFont="1" applyFill="1" applyBorder="1" applyAlignment="1">
      <alignment horizontal="center" vertical="center"/>
    </xf>
    <xf numFmtId="0" fontId="28" fillId="0" borderId="0" xfId="0" applyFont="1"/>
    <xf numFmtId="0" fontId="31" fillId="13" borderId="0" xfId="24" applyFont="1" applyFill="1" applyBorder="1" applyAlignment="1">
      <alignment horizontal="center" vertical="top" wrapText="1"/>
    </xf>
    <xf numFmtId="0" fontId="25" fillId="13" borderId="0" xfId="24" applyFont="1" applyFill="1" applyBorder="1" applyAlignment="1">
      <alignment horizontal="center" vertical="top" wrapText="1"/>
    </xf>
  </cellXfs>
  <cellStyles count="26">
    <cellStyle name="Comma 11" xfId="10" xr:uid="{76924BCF-13C9-4ECC-B760-E64E70006DE9}"/>
    <cellStyle name="Comma 11 2 2" xfId="12" xr:uid="{AE45B6BF-C5AC-4E81-828C-88B94A323334}"/>
    <cellStyle name="Comma 2" xfId="22" xr:uid="{1B099202-28C4-43A0-B7DB-2DDE3C6B1B5C}"/>
    <cellStyle name="Comma 2 2" xfId="16" xr:uid="{B91EB27F-1F80-4792-97BB-B8A5C3B93EAA}"/>
    <cellStyle name="Comma 3" xfId="19" xr:uid="{97106E6A-8033-4E46-9503-11E784BE35BC}"/>
    <cellStyle name="Comma 4" xfId="20" xr:uid="{00000000-0005-0000-0000-00003D000000}"/>
    <cellStyle name="Comma 5" xfId="6" xr:uid="{00000000-0005-0000-0000-000030000000}"/>
    <cellStyle name="Normal" xfId="0" builtinId="0"/>
    <cellStyle name="Normal 10 2 2" xfId="25" xr:uid="{B243F22C-2C81-4B88-9858-34537C271348}"/>
    <cellStyle name="Normal 10 3" xfId="18" xr:uid="{02C885DE-DEBD-4DC5-BD84-1F05E77FE18B}"/>
    <cellStyle name="Normal 12 18" xfId="3" xr:uid="{C2049777-8CE9-4DD2-9647-393C962C842D}"/>
    <cellStyle name="Normal 12 5" xfId="5" xr:uid="{2ABA100E-68F8-4E5B-89A1-015DF0B0A4B9}"/>
    <cellStyle name="Normal 15" xfId="14" xr:uid="{490A06B8-DB74-4EC7-A6CA-CEC0D58A39F8}"/>
    <cellStyle name="Normal 2" xfId="13" xr:uid="{4D0E7156-0C60-44E6-9D69-93F053011CA0}"/>
    <cellStyle name="Normal 2 11" xfId="21" xr:uid="{B6BA3F64-1FCA-4A71-B150-BAF49123F229}"/>
    <cellStyle name="Normal 2 2" xfId="15" xr:uid="{FF40E860-CE0D-460C-A546-B1118391528E}"/>
    <cellStyle name="Normal 2 3 13" xfId="2" xr:uid="{745289CB-41E6-4651-A9C2-60ACE3A49AC9}"/>
    <cellStyle name="Normal 2 3 9" xfId="7" xr:uid="{B99CCF36-D82E-44BC-B36E-1EA18CA97CB3}"/>
    <cellStyle name="Normal 2 3 9 2" xfId="11" xr:uid="{9971595D-8919-4494-A9CD-A5C3538EC8AE}"/>
    <cellStyle name="Normal 3" xfId="17" xr:uid="{A4B70B15-182B-4FA7-A4B2-A5556B71EDAB}"/>
    <cellStyle name="Normal 3 2" xfId="9" xr:uid="{006B65B1-058F-40A0-8BFB-6F7113DE50C3}"/>
    <cellStyle name="Normal 3 2 2 3" xfId="4" xr:uid="{6F2989F7-9FF2-4751-976D-625C1145081B}"/>
    <cellStyle name="Normal 3 3 2" xfId="8" xr:uid="{07C47AB3-5DBB-4996-A782-8B582E64FD1E}"/>
    <cellStyle name="Normal 3 4 2" xfId="24" xr:uid="{02E9B746-116A-430F-B22E-EA2B065D4D9C}"/>
    <cellStyle name="Normal 39 2" xfId="23" xr:uid="{30BA7266-D7A0-431B-AB16-54AC9CF46F75}"/>
    <cellStyle name="Normal_Market_Trends tables 300902 2" xfId="1" xr:uid="{501B5F33-B9FE-49CF-86D4-3C60F78DA1DF}"/>
  </cellStyles>
  <dxfs count="0"/>
  <tableStyles count="0" defaultTableStyle="TableStyleMedium2" defaultPivotStyle="PivotStyleLight16"/>
  <colors>
    <mruColors>
      <color rgb="FFFF9999"/>
      <color rgb="FFFF8669"/>
      <color rgb="FFE87722"/>
      <color rgb="FFC5003E"/>
      <color rgb="FF0072CE"/>
      <color rgb="FF505E6A"/>
      <color rgb="FFCCE3F5"/>
      <color rgb="FFD3D6D9"/>
      <color rgb="FFA7AEB4"/>
      <color rgb="FF98A4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6B02-3599-4E33-9009-CE11CC0B533F}">
  <sheetPr>
    <pageSetUpPr fitToPage="1"/>
  </sheetPr>
  <dimension ref="A2:F334"/>
  <sheetViews>
    <sheetView showGridLines="0" topLeftCell="A4" workbookViewId="0">
      <selection activeCell="E20" sqref="E20"/>
    </sheetView>
  </sheetViews>
  <sheetFormatPr defaultRowHeight="14.25" x14ac:dyDescent="0.45"/>
  <cols>
    <col min="2" max="2" width="48.86328125" customWidth="1"/>
    <col min="3" max="3" width="94" bestFit="1" customWidth="1"/>
    <col min="4" max="4" width="17.1328125" bestFit="1" customWidth="1"/>
    <col min="5" max="5" width="16" bestFit="1" customWidth="1"/>
    <col min="6" max="6" width="48.3984375" customWidth="1"/>
  </cols>
  <sheetData>
    <row r="2" spans="1:6" ht="21" x14ac:dyDescent="0.45">
      <c r="A2" s="60"/>
      <c r="B2" s="60" t="s">
        <v>681</v>
      </c>
    </row>
    <row r="3" spans="1:6" ht="21" x14ac:dyDescent="0.45">
      <c r="A3" s="60"/>
    </row>
    <row r="4" spans="1:6" x14ac:dyDescent="0.45">
      <c r="B4" s="95"/>
      <c r="C4" s="95"/>
      <c r="D4" s="97"/>
      <c r="E4" s="97"/>
    </row>
    <row r="5" spans="1:6" x14ac:dyDescent="0.45">
      <c r="B5" s="95" t="s">
        <v>683</v>
      </c>
      <c r="C5" s="95" t="s">
        <v>0</v>
      </c>
      <c r="D5" s="95" t="s">
        <v>717</v>
      </c>
      <c r="E5" s="95" t="s">
        <v>604</v>
      </c>
      <c r="F5" s="57"/>
    </row>
    <row r="6" spans="1:6" ht="27.75" x14ac:dyDescent="0.45">
      <c r="B6" s="62" t="s">
        <v>725</v>
      </c>
      <c r="C6" s="63" t="s">
        <v>515</v>
      </c>
      <c r="D6" s="86" t="s">
        <v>724</v>
      </c>
      <c r="E6" s="64"/>
      <c r="F6" s="57"/>
    </row>
    <row r="7" spans="1:6" ht="27.75" x14ac:dyDescent="0.45">
      <c r="B7" s="62" t="s">
        <v>771</v>
      </c>
      <c r="C7" s="63" t="s">
        <v>516</v>
      </c>
      <c r="D7" s="86" t="s">
        <v>724</v>
      </c>
      <c r="E7" s="64"/>
      <c r="F7" s="56"/>
    </row>
    <row r="8" spans="1:6" ht="27.75" x14ac:dyDescent="0.45">
      <c r="B8" s="62" t="s">
        <v>770</v>
      </c>
      <c r="C8" s="63" t="s">
        <v>517</v>
      </c>
      <c r="D8" s="86" t="s">
        <v>724</v>
      </c>
      <c r="E8" s="64"/>
      <c r="F8" s="56"/>
    </row>
    <row r="9" spans="1:6" ht="27.75" x14ac:dyDescent="0.45">
      <c r="B9" s="62" t="s">
        <v>769</v>
      </c>
      <c r="C9" s="63" t="s">
        <v>518</v>
      </c>
      <c r="D9" s="86" t="s">
        <v>724</v>
      </c>
      <c r="E9" s="64"/>
      <c r="F9" s="56"/>
    </row>
    <row r="10" spans="1:6" ht="41.65" x14ac:dyDescent="0.45">
      <c r="B10" s="62" t="s">
        <v>768</v>
      </c>
      <c r="C10" s="63" t="s">
        <v>744</v>
      </c>
      <c r="D10" s="86" t="s">
        <v>724</v>
      </c>
      <c r="E10" s="64"/>
      <c r="F10" s="56"/>
    </row>
    <row r="11" spans="1:6" ht="41.65" x14ac:dyDescent="0.45">
      <c r="B11" s="62" t="s">
        <v>767</v>
      </c>
      <c r="C11" s="63" t="s">
        <v>743</v>
      </c>
      <c r="D11" s="86" t="s">
        <v>724</v>
      </c>
      <c r="E11" s="64"/>
      <c r="F11" s="56"/>
    </row>
    <row r="12" spans="1:6" ht="55.5" x14ac:dyDescent="0.45">
      <c r="B12" s="62" t="s">
        <v>804</v>
      </c>
      <c r="C12" s="63" t="s">
        <v>778</v>
      </c>
      <c r="D12" s="86" t="s">
        <v>724</v>
      </c>
      <c r="E12" s="64"/>
      <c r="F12" s="56"/>
    </row>
    <row r="13" spans="1:6" ht="27.75" x14ac:dyDescent="0.45">
      <c r="B13" s="62" t="s">
        <v>766</v>
      </c>
      <c r="C13" s="63" t="s">
        <v>548</v>
      </c>
      <c r="D13" s="86" t="s">
        <v>724</v>
      </c>
      <c r="E13" s="64"/>
      <c r="F13" s="56"/>
    </row>
    <row r="14" spans="1:6" ht="27.75" x14ac:dyDescent="0.45">
      <c r="B14" s="62" t="s">
        <v>765</v>
      </c>
      <c r="C14" s="63" t="s">
        <v>519</v>
      </c>
      <c r="D14" s="86" t="s">
        <v>724</v>
      </c>
      <c r="E14" s="64"/>
      <c r="F14" s="56"/>
    </row>
    <row r="15" spans="1:6" ht="41.65" x14ac:dyDescent="0.45">
      <c r="B15" s="62" t="s">
        <v>764</v>
      </c>
      <c r="C15" s="63" t="s">
        <v>520</v>
      </c>
      <c r="D15" s="86" t="s">
        <v>724</v>
      </c>
      <c r="E15" s="64"/>
      <c r="F15" s="56"/>
    </row>
    <row r="16" spans="1:6" ht="41.65" x14ac:dyDescent="0.45">
      <c r="B16" s="62" t="s">
        <v>763</v>
      </c>
      <c r="C16" s="63" t="s">
        <v>521</v>
      </c>
      <c r="D16" s="86" t="s">
        <v>724</v>
      </c>
      <c r="E16" s="64"/>
      <c r="F16" s="56"/>
    </row>
    <row r="17" spans="2:6" ht="41.65" x14ac:dyDescent="0.45">
      <c r="B17" s="62" t="s">
        <v>762</v>
      </c>
      <c r="C17" s="63" t="s">
        <v>522</v>
      </c>
      <c r="D17" s="86" t="s">
        <v>724</v>
      </c>
      <c r="E17" s="64"/>
      <c r="F17" s="56"/>
    </row>
    <row r="18" spans="2:6" ht="41.65" x14ac:dyDescent="0.45">
      <c r="B18" s="62" t="s">
        <v>761</v>
      </c>
      <c r="C18" s="63" t="s">
        <v>523</v>
      </c>
      <c r="D18" s="86" t="s">
        <v>724</v>
      </c>
      <c r="E18" s="64"/>
      <c r="F18" s="56"/>
    </row>
    <row r="19" spans="2:6" ht="41.65" x14ac:dyDescent="0.45">
      <c r="B19" s="62" t="s">
        <v>760</v>
      </c>
      <c r="C19" s="63" t="s">
        <v>524</v>
      </c>
      <c r="D19" s="86" t="s">
        <v>724</v>
      </c>
      <c r="E19" s="64"/>
      <c r="F19" s="56"/>
    </row>
    <row r="20" spans="2:6" ht="41.65" x14ac:dyDescent="0.45">
      <c r="B20" s="62" t="s">
        <v>759</v>
      </c>
      <c r="C20" s="63" t="s">
        <v>525</v>
      </c>
      <c r="D20" s="86" t="s">
        <v>724</v>
      </c>
      <c r="E20" s="64"/>
      <c r="F20" s="56"/>
    </row>
    <row r="21" spans="2:6" ht="27.75" x14ac:dyDescent="0.45">
      <c r="B21" s="62" t="s">
        <v>779</v>
      </c>
      <c r="C21" s="63" t="s">
        <v>810</v>
      </c>
      <c r="D21" s="86" t="s">
        <v>724</v>
      </c>
      <c r="E21" s="64"/>
      <c r="F21" s="56"/>
    </row>
    <row r="22" spans="2:6" ht="27.75" x14ac:dyDescent="0.45">
      <c r="B22" s="62" t="s">
        <v>758</v>
      </c>
      <c r="C22" s="63" t="s">
        <v>519</v>
      </c>
      <c r="D22" s="86" t="s">
        <v>724</v>
      </c>
      <c r="E22" s="64"/>
      <c r="F22" s="56"/>
    </row>
    <row r="23" spans="2:6" ht="41.65" x14ac:dyDescent="0.45">
      <c r="B23" s="62" t="s">
        <v>757</v>
      </c>
      <c r="C23" s="63" t="s">
        <v>526</v>
      </c>
      <c r="D23" s="86" t="s">
        <v>724</v>
      </c>
      <c r="E23" s="64"/>
      <c r="F23" s="56"/>
    </row>
    <row r="24" spans="2:6" ht="41.65" x14ac:dyDescent="0.45">
      <c r="B24" s="62" t="s">
        <v>756</v>
      </c>
      <c r="C24" s="63" t="s">
        <v>527</v>
      </c>
      <c r="D24" s="86" t="s">
        <v>724</v>
      </c>
      <c r="E24" s="64"/>
      <c r="F24" s="56"/>
    </row>
    <row r="25" spans="2:6" ht="41.65" x14ac:dyDescent="0.45">
      <c r="B25" s="62" t="s">
        <v>755</v>
      </c>
      <c r="C25" s="63" t="s">
        <v>528</v>
      </c>
      <c r="D25" s="86" t="s">
        <v>724</v>
      </c>
      <c r="E25" s="64"/>
      <c r="F25" s="56"/>
    </row>
    <row r="26" spans="2:6" ht="41.65" x14ac:dyDescent="0.45">
      <c r="B26" s="62" t="s">
        <v>754</v>
      </c>
      <c r="C26" s="63" t="s">
        <v>529</v>
      </c>
      <c r="D26" s="86" t="s">
        <v>724</v>
      </c>
      <c r="E26" s="64"/>
      <c r="F26" s="56"/>
    </row>
    <row r="27" spans="2:6" ht="27.75" x14ac:dyDescent="0.45">
      <c r="B27" s="62" t="s">
        <v>772</v>
      </c>
      <c r="C27" s="63" t="s">
        <v>809</v>
      </c>
      <c r="D27" s="86" t="s">
        <v>724</v>
      </c>
      <c r="E27" s="64"/>
      <c r="F27" s="56"/>
    </row>
    <row r="28" spans="2:6" ht="27.75" x14ac:dyDescent="0.45">
      <c r="B28" s="62" t="s">
        <v>753</v>
      </c>
      <c r="C28" s="63" t="s">
        <v>519</v>
      </c>
      <c r="D28" s="86" t="s">
        <v>724</v>
      </c>
      <c r="E28" s="64"/>
      <c r="F28" s="56"/>
    </row>
    <row r="29" spans="2:6" ht="41.65" x14ac:dyDescent="0.45">
      <c r="B29" s="62" t="s">
        <v>752</v>
      </c>
      <c r="C29" s="63" t="s">
        <v>530</v>
      </c>
      <c r="D29" s="86" t="s">
        <v>724</v>
      </c>
      <c r="E29" s="64"/>
      <c r="F29" s="56"/>
    </row>
    <row r="30" spans="2:6" ht="41.65" x14ac:dyDescent="0.45">
      <c r="B30" s="62" t="s">
        <v>751</v>
      </c>
      <c r="C30" s="63" t="s">
        <v>531</v>
      </c>
      <c r="D30" s="86" t="s">
        <v>724</v>
      </c>
      <c r="E30" s="64"/>
      <c r="F30" s="56"/>
    </row>
    <row r="31" spans="2:6" ht="41.65" x14ac:dyDescent="0.45">
      <c r="B31" s="62" t="s">
        <v>750</v>
      </c>
      <c r="C31" s="63" t="s">
        <v>532</v>
      </c>
      <c r="D31" s="86" t="s">
        <v>724</v>
      </c>
      <c r="E31" s="64"/>
      <c r="F31" s="56"/>
    </row>
    <row r="32" spans="2:6" ht="41.65" x14ac:dyDescent="0.45">
      <c r="B32" s="62" t="s">
        <v>749</v>
      </c>
      <c r="C32" s="63" t="s">
        <v>533</v>
      </c>
      <c r="D32" s="86" t="s">
        <v>724</v>
      </c>
      <c r="E32" s="64"/>
      <c r="F32" s="56"/>
    </row>
    <row r="33" spans="2:6" ht="27.75" x14ac:dyDescent="0.45">
      <c r="B33" s="62" t="s">
        <v>773</v>
      </c>
      <c r="C33" s="63" t="s">
        <v>808</v>
      </c>
      <c r="D33" s="86" t="s">
        <v>724</v>
      </c>
      <c r="E33" s="64"/>
      <c r="F33" s="56"/>
    </row>
    <row r="34" spans="2:6" ht="27.75" x14ac:dyDescent="0.45">
      <c r="B34" s="62" t="s">
        <v>748</v>
      </c>
      <c r="C34" s="63" t="s">
        <v>777</v>
      </c>
      <c r="D34" s="86" t="s">
        <v>724</v>
      </c>
      <c r="E34" s="64"/>
      <c r="F34" s="56"/>
    </row>
    <row r="35" spans="2:6" ht="41.65" x14ac:dyDescent="0.45">
      <c r="B35" s="62" t="s">
        <v>747</v>
      </c>
      <c r="C35" s="63" t="s">
        <v>775</v>
      </c>
      <c r="D35" s="86" t="s">
        <v>724</v>
      </c>
      <c r="E35" s="64"/>
      <c r="F35" s="56"/>
    </row>
    <row r="36" spans="2:6" ht="41.65" x14ac:dyDescent="0.45">
      <c r="B36" s="62" t="s">
        <v>746</v>
      </c>
      <c r="C36" s="63" t="s">
        <v>776</v>
      </c>
      <c r="D36" s="86" t="s">
        <v>724</v>
      </c>
      <c r="E36" s="64"/>
      <c r="F36" s="56"/>
    </row>
    <row r="37" spans="2:6" ht="41.65" x14ac:dyDescent="0.45">
      <c r="B37" s="62" t="s">
        <v>774</v>
      </c>
      <c r="C37" s="63" t="s">
        <v>807</v>
      </c>
      <c r="D37" s="86" t="s">
        <v>724</v>
      </c>
      <c r="E37" s="64"/>
      <c r="F37" s="56"/>
    </row>
    <row r="38" spans="2:6" ht="27.75" x14ac:dyDescent="0.45">
      <c r="B38" s="62" t="s">
        <v>745</v>
      </c>
      <c r="C38" s="63" t="s">
        <v>534</v>
      </c>
      <c r="D38" s="86" t="s">
        <v>724</v>
      </c>
      <c r="E38" s="64"/>
      <c r="F38" s="57"/>
    </row>
    <row r="39" spans="2:6" ht="27.75" x14ac:dyDescent="0.45">
      <c r="B39" s="96"/>
      <c r="C39" s="96"/>
      <c r="D39" s="86" t="s">
        <v>724</v>
      </c>
      <c r="E39" s="96"/>
      <c r="F39" s="57"/>
    </row>
    <row r="40" spans="2:6" x14ac:dyDescent="0.45">
      <c r="B40" s="62" t="s">
        <v>726</v>
      </c>
      <c r="C40" s="63" t="s">
        <v>535</v>
      </c>
      <c r="D40" s="86" t="s">
        <v>718</v>
      </c>
      <c r="E40" s="64">
        <v>13</v>
      </c>
      <c r="F40" s="57"/>
    </row>
    <row r="41" spans="2:6" x14ac:dyDescent="0.45">
      <c r="B41" s="62" t="s">
        <v>727</v>
      </c>
      <c r="C41" s="63" t="s">
        <v>536</v>
      </c>
      <c r="D41" s="86" t="s">
        <v>718</v>
      </c>
      <c r="E41" s="64">
        <v>13</v>
      </c>
      <c r="F41" s="57"/>
    </row>
    <row r="42" spans="2:6" x14ac:dyDescent="0.45">
      <c r="B42" s="62" t="s">
        <v>728</v>
      </c>
      <c r="C42" s="63" t="s">
        <v>735</v>
      </c>
      <c r="D42" s="86" t="s">
        <v>736</v>
      </c>
      <c r="E42" s="64">
        <v>12</v>
      </c>
      <c r="F42" s="57"/>
    </row>
    <row r="43" spans="2:6" x14ac:dyDescent="0.45">
      <c r="B43" s="62" t="s">
        <v>729</v>
      </c>
      <c r="C43" s="63" t="s">
        <v>734</v>
      </c>
      <c r="D43" s="86" t="s">
        <v>736</v>
      </c>
      <c r="E43" s="64">
        <v>12</v>
      </c>
      <c r="F43" s="57"/>
    </row>
    <row r="44" spans="2:6" ht="27.75" x14ac:dyDescent="0.45">
      <c r="B44" s="62" t="s">
        <v>732</v>
      </c>
      <c r="C44" s="63" t="s">
        <v>733</v>
      </c>
      <c r="D44" s="86" t="s">
        <v>724</v>
      </c>
      <c r="E44" s="64"/>
      <c r="F44" s="57"/>
    </row>
    <row r="45" spans="2:6" ht="27.75" x14ac:dyDescent="0.45">
      <c r="B45" s="62" t="s">
        <v>737</v>
      </c>
      <c r="C45" s="63" t="s">
        <v>537</v>
      </c>
      <c r="D45" s="86" t="s">
        <v>724</v>
      </c>
      <c r="E45" s="64"/>
      <c r="F45" s="57"/>
    </row>
    <row r="46" spans="2:6" ht="27.75" x14ac:dyDescent="0.45">
      <c r="B46" s="62" t="s">
        <v>738</v>
      </c>
      <c r="C46" s="63" t="s">
        <v>538</v>
      </c>
      <c r="D46" s="86" t="s">
        <v>724</v>
      </c>
      <c r="E46" s="64"/>
      <c r="F46" s="57"/>
    </row>
    <row r="47" spans="2:6" ht="27.75" x14ac:dyDescent="0.45">
      <c r="B47" s="62" t="s">
        <v>739</v>
      </c>
      <c r="C47" s="63" t="s">
        <v>539</v>
      </c>
      <c r="D47" s="86" t="s">
        <v>724</v>
      </c>
      <c r="E47" s="64"/>
      <c r="F47" s="57"/>
    </row>
    <row r="48" spans="2:6" ht="27.75" x14ac:dyDescent="0.45">
      <c r="B48" s="62" t="s">
        <v>740</v>
      </c>
      <c r="C48" s="63" t="s">
        <v>540</v>
      </c>
      <c r="D48" s="86" t="s">
        <v>724</v>
      </c>
      <c r="E48" s="64"/>
      <c r="F48" s="57"/>
    </row>
    <row r="49" spans="2:6" ht="27.75" x14ac:dyDescent="0.45">
      <c r="B49" s="62" t="s">
        <v>741</v>
      </c>
      <c r="C49" s="63" t="s">
        <v>541</v>
      </c>
      <c r="D49" s="86" t="s">
        <v>724</v>
      </c>
      <c r="E49" s="64"/>
      <c r="F49" s="57"/>
    </row>
    <row r="50" spans="2:6" ht="27.75" x14ac:dyDescent="0.45">
      <c r="B50" s="62" t="s">
        <v>742</v>
      </c>
      <c r="C50" s="63" t="s">
        <v>542</v>
      </c>
      <c r="D50" s="86" t="s">
        <v>724</v>
      </c>
      <c r="E50" s="64"/>
      <c r="F50" s="57"/>
    </row>
    <row r="51" spans="2:6" ht="41.65" x14ac:dyDescent="0.45">
      <c r="B51" s="62" t="s">
        <v>543</v>
      </c>
      <c r="C51" s="63" t="s">
        <v>781</v>
      </c>
      <c r="D51" s="86" t="s">
        <v>724</v>
      </c>
      <c r="E51" s="64"/>
      <c r="F51" s="57"/>
    </row>
    <row r="52" spans="2:6" ht="41.65" x14ac:dyDescent="0.45">
      <c r="B52" s="62" t="s">
        <v>544</v>
      </c>
      <c r="C52" s="63" t="s">
        <v>782</v>
      </c>
      <c r="D52" s="86" t="s">
        <v>724</v>
      </c>
      <c r="E52" s="64"/>
      <c r="F52" s="57"/>
    </row>
    <row r="53" spans="2:6" ht="69.400000000000006" x14ac:dyDescent="0.45">
      <c r="B53" s="62" t="s">
        <v>545</v>
      </c>
      <c r="C53" s="63" t="s">
        <v>783</v>
      </c>
      <c r="D53" s="86" t="s">
        <v>724</v>
      </c>
      <c r="E53" s="64"/>
      <c r="F53" s="57"/>
    </row>
    <row r="54" spans="2:6" ht="83.25" x14ac:dyDescent="0.45">
      <c r="B54" s="62" t="s">
        <v>546</v>
      </c>
      <c r="C54" s="63" t="s">
        <v>780</v>
      </c>
      <c r="D54" s="86" t="s">
        <v>724</v>
      </c>
      <c r="E54" s="64"/>
      <c r="F54" s="57"/>
    </row>
    <row r="55" spans="2:6" ht="27.75" x14ac:dyDescent="0.45">
      <c r="B55" s="62" t="s">
        <v>547</v>
      </c>
      <c r="C55" s="63" t="s">
        <v>548</v>
      </c>
      <c r="D55" s="86" t="s">
        <v>724</v>
      </c>
      <c r="E55" s="64"/>
      <c r="F55" s="57"/>
    </row>
    <row r="56" spans="2:6" ht="41.65" x14ac:dyDescent="0.45">
      <c r="B56" s="62" t="s">
        <v>549</v>
      </c>
      <c r="C56" s="63" t="s">
        <v>784</v>
      </c>
      <c r="D56" s="86" t="s">
        <v>724</v>
      </c>
      <c r="E56" s="64"/>
      <c r="F56" s="57"/>
    </row>
    <row r="57" spans="2:6" x14ac:dyDescent="0.45">
      <c r="B57" s="62" t="s">
        <v>550</v>
      </c>
      <c r="C57" s="63" t="s">
        <v>811</v>
      </c>
      <c r="D57" s="64" t="s">
        <v>719</v>
      </c>
      <c r="E57" s="64">
        <v>9</v>
      </c>
      <c r="F57" s="57"/>
    </row>
    <row r="58" spans="2:6" x14ac:dyDescent="0.45">
      <c r="B58" s="62" t="s">
        <v>594</v>
      </c>
      <c r="C58" s="63" t="s">
        <v>812</v>
      </c>
      <c r="D58" s="64" t="s">
        <v>719</v>
      </c>
      <c r="E58" s="64">
        <v>12</v>
      </c>
      <c r="F58" s="57"/>
    </row>
    <row r="59" spans="2:6" x14ac:dyDescent="0.45">
      <c r="B59" s="62" t="s">
        <v>595</v>
      </c>
      <c r="C59" s="63" t="s">
        <v>813</v>
      </c>
      <c r="D59" s="64" t="s">
        <v>719</v>
      </c>
      <c r="E59" s="64">
        <v>13</v>
      </c>
      <c r="F59" s="57"/>
    </row>
    <row r="60" spans="2:6" x14ac:dyDescent="0.45">
      <c r="B60" s="62" t="s">
        <v>560</v>
      </c>
      <c r="C60" s="63" t="s">
        <v>555</v>
      </c>
      <c r="D60" s="64" t="s">
        <v>719</v>
      </c>
      <c r="E60" s="64"/>
      <c r="F60" s="57"/>
    </row>
    <row r="61" spans="2:6" x14ac:dyDescent="0.45">
      <c r="B61" s="71" t="s">
        <v>551</v>
      </c>
      <c r="C61" s="63" t="s">
        <v>556</v>
      </c>
      <c r="D61" s="64" t="s">
        <v>719</v>
      </c>
      <c r="E61" s="64"/>
      <c r="F61" s="57"/>
    </row>
    <row r="62" spans="2:6" x14ac:dyDescent="0.45">
      <c r="B62" s="71" t="s">
        <v>552</v>
      </c>
      <c r="C62" s="63" t="s">
        <v>557</v>
      </c>
      <c r="D62" s="64" t="s">
        <v>719</v>
      </c>
      <c r="E62" s="64"/>
      <c r="F62" s="57"/>
    </row>
    <row r="63" spans="2:6" x14ac:dyDescent="0.45">
      <c r="B63" s="71" t="s">
        <v>553</v>
      </c>
      <c r="C63" s="63" t="s">
        <v>558</v>
      </c>
      <c r="D63" s="64" t="s">
        <v>719</v>
      </c>
      <c r="E63" s="64"/>
      <c r="F63" s="57"/>
    </row>
    <row r="64" spans="2:6" x14ac:dyDescent="0.45">
      <c r="B64" s="71" t="s">
        <v>554</v>
      </c>
      <c r="C64" s="63" t="s">
        <v>559</v>
      </c>
      <c r="D64" s="64" t="s">
        <v>719</v>
      </c>
      <c r="E64" s="64"/>
      <c r="F64" s="57"/>
    </row>
    <row r="65" spans="2:6" ht="27.75" x14ac:dyDescent="0.45">
      <c r="B65" s="72" t="s">
        <v>561</v>
      </c>
      <c r="C65" s="72" t="s">
        <v>567</v>
      </c>
      <c r="D65" s="64" t="s">
        <v>719</v>
      </c>
      <c r="E65" s="64"/>
      <c r="F65" s="57"/>
    </row>
    <row r="66" spans="2:6" x14ac:dyDescent="0.45">
      <c r="B66" s="73" t="s">
        <v>562</v>
      </c>
      <c r="C66" s="73" t="s">
        <v>568</v>
      </c>
      <c r="D66" s="64" t="s">
        <v>719</v>
      </c>
      <c r="E66" s="64"/>
      <c r="F66" s="57"/>
    </row>
    <row r="67" spans="2:6" x14ac:dyDescent="0.45">
      <c r="B67" s="73" t="s">
        <v>563</v>
      </c>
      <c r="C67" s="73" t="s">
        <v>569</v>
      </c>
      <c r="D67" s="64" t="s">
        <v>719</v>
      </c>
      <c r="E67" s="64"/>
      <c r="F67" s="57"/>
    </row>
    <row r="68" spans="2:6" x14ac:dyDescent="0.45">
      <c r="B68" s="73" t="s">
        <v>564</v>
      </c>
      <c r="C68" s="73" t="s">
        <v>570</v>
      </c>
      <c r="D68" s="64" t="s">
        <v>719</v>
      </c>
      <c r="E68" s="64"/>
      <c r="F68" s="57"/>
    </row>
    <row r="69" spans="2:6" x14ac:dyDescent="0.45">
      <c r="B69" s="73" t="s">
        <v>565</v>
      </c>
      <c r="C69" s="73" t="s">
        <v>571</v>
      </c>
      <c r="D69" s="64" t="s">
        <v>719</v>
      </c>
      <c r="E69" s="64"/>
      <c r="F69" s="57"/>
    </row>
    <row r="70" spans="2:6" x14ac:dyDescent="0.45">
      <c r="B70" s="73" t="s">
        <v>566</v>
      </c>
      <c r="C70" s="73" t="s">
        <v>572</v>
      </c>
      <c r="D70" s="64" t="s">
        <v>719</v>
      </c>
      <c r="E70" s="64"/>
      <c r="F70" s="57"/>
    </row>
    <row r="71" spans="2:6" x14ac:dyDescent="0.45">
      <c r="B71" s="73" t="s">
        <v>573</v>
      </c>
      <c r="C71" s="73" t="s">
        <v>576</v>
      </c>
      <c r="D71" s="64" t="s">
        <v>719</v>
      </c>
      <c r="E71" s="64"/>
      <c r="F71" s="57"/>
    </row>
    <row r="72" spans="2:6" x14ac:dyDescent="0.45">
      <c r="B72" s="73" t="s">
        <v>574</v>
      </c>
      <c r="C72" s="73" t="s">
        <v>577</v>
      </c>
      <c r="D72" s="64" t="s">
        <v>719</v>
      </c>
      <c r="E72" s="64"/>
      <c r="F72" s="57"/>
    </row>
    <row r="73" spans="2:6" x14ac:dyDescent="0.45">
      <c r="B73" s="73" t="s">
        <v>575</v>
      </c>
      <c r="C73" s="72" t="s">
        <v>698</v>
      </c>
      <c r="D73" s="64" t="s">
        <v>719</v>
      </c>
      <c r="E73" s="74"/>
      <c r="F73" s="58"/>
    </row>
    <row r="74" spans="2:6" ht="27.75" x14ac:dyDescent="0.45">
      <c r="B74" s="73" t="s">
        <v>578</v>
      </c>
      <c r="C74" s="72" t="s">
        <v>586</v>
      </c>
      <c r="D74" s="64" t="s">
        <v>719</v>
      </c>
      <c r="E74" s="64"/>
      <c r="F74" s="57"/>
    </row>
    <row r="75" spans="2:6" x14ac:dyDescent="0.45">
      <c r="B75" s="73" t="s">
        <v>579</v>
      </c>
      <c r="C75" s="73" t="s">
        <v>587</v>
      </c>
      <c r="D75" s="64" t="s">
        <v>719</v>
      </c>
      <c r="E75" s="64"/>
      <c r="F75" s="57"/>
    </row>
    <row r="76" spans="2:6" x14ac:dyDescent="0.45">
      <c r="B76" s="73" t="s">
        <v>580</v>
      </c>
      <c r="C76" s="73" t="s">
        <v>588</v>
      </c>
      <c r="D76" s="64" t="s">
        <v>719</v>
      </c>
      <c r="E76" s="64"/>
      <c r="F76" s="57"/>
    </row>
    <row r="77" spans="2:6" x14ac:dyDescent="0.45">
      <c r="B77" s="73" t="s">
        <v>581</v>
      </c>
      <c r="C77" s="73" t="s">
        <v>589</v>
      </c>
      <c r="D77" s="64" t="s">
        <v>719</v>
      </c>
      <c r="E77" s="64"/>
      <c r="F77" s="57"/>
    </row>
    <row r="78" spans="2:6" x14ac:dyDescent="0.45">
      <c r="B78" s="73" t="s">
        <v>582</v>
      </c>
      <c r="C78" s="73" t="s">
        <v>590</v>
      </c>
      <c r="D78" s="64" t="s">
        <v>719</v>
      </c>
      <c r="E78" s="64"/>
      <c r="F78" s="57"/>
    </row>
    <row r="79" spans="2:6" x14ac:dyDescent="0.45">
      <c r="B79" s="73" t="s">
        <v>583</v>
      </c>
      <c r="C79" s="73" t="s">
        <v>591</v>
      </c>
      <c r="D79" s="64" t="s">
        <v>719</v>
      </c>
      <c r="E79" s="64"/>
      <c r="F79" s="57"/>
    </row>
    <row r="80" spans="2:6" x14ac:dyDescent="0.45">
      <c r="B80" s="73" t="s">
        <v>584</v>
      </c>
      <c r="C80" s="73" t="s">
        <v>592</v>
      </c>
      <c r="D80" s="64" t="s">
        <v>719</v>
      </c>
      <c r="E80" s="64"/>
      <c r="F80" s="57"/>
    </row>
    <row r="81" spans="2:6" x14ac:dyDescent="0.45">
      <c r="B81" s="73" t="s">
        <v>585</v>
      </c>
      <c r="C81" s="73" t="s">
        <v>593</v>
      </c>
      <c r="D81" s="64" t="s">
        <v>719</v>
      </c>
      <c r="E81" s="64"/>
      <c r="F81" s="57"/>
    </row>
    <row r="82" spans="2:6" ht="27.75" x14ac:dyDescent="0.45">
      <c r="B82" s="62" t="s">
        <v>482</v>
      </c>
      <c r="C82" s="63" t="s">
        <v>805</v>
      </c>
      <c r="D82" s="64" t="s">
        <v>720</v>
      </c>
      <c r="E82" s="64">
        <v>4</v>
      </c>
      <c r="F82" s="57"/>
    </row>
    <row r="83" spans="2:6" ht="27.75" x14ac:dyDescent="0.45">
      <c r="B83" s="62" t="s">
        <v>483</v>
      </c>
      <c r="C83" s="63" t="s">
        <v>806</v>
      </c>
      <c r="D83" s="64" t="s">
        <v>720</v>
      </c>
      <c r="E83" s="64">
        <v>5</v>
      </c>
      <c r="F83" s="57"/>
    </row>
    <row r="84" spans="2:6" ht="41.65" x14ac:dyDescent="0.45">
      <c r="B84" s="62" t="s">
        <v>605</v>
      </c>
      <c r="C84" s="63" t="s">
        <v>509</v>
      </c>
      <c r="D84" s="64" t="s">
        <v>721</v>
      </c>
      <c r="E84" s="64">
        <v>8</v>
      </c>
      <c r="F84" s="57"/>
    </row>
    <row r="85" spans="2:6" ht="27.75" x14ac:dyDescent="0.45">
      <c r="B85" s="62" t="s">
        <v>599</v>
      </c>
      <c r="C85" s="63" t="s">
        <v>785</v>
      </c>
      <c r="D85" s="64" t="s">
        <v>722</v>
      </c>
      <c r="E85" s="64"/>
      <c r="F85" s="59"/>
    </row>
    <row r="86" spans="2:6" ht="27.75" x14ac:dyDescent="0.45">
      <c r="B86" s="62" t="s">
        <v>600</v>
      </c>
      <c r="C86" s="63" t="s">
        <v>786</v>
      </c>
      <c r="D86" s="64" t="s">
        <v>722</v>
      </c>
      <c r="E86" s="64"/>
      <c r="F86" s="57"/>
    </row>
    <row r="87" spans="2:6" ht="27.75" x14ac:dyDescent="0.45">
      <c r="B87" s="62" t="s">
        <v>601</v>
      </c>
      <c r="C87" s="63" t="s">
        <v>787</v>
      </c>
      <c r="D87" s="64" t="s">
        <v>722</v>
      </c>
      <c r="E87" s="64"/>
      <c r="F87" s="57"/>
    </row>
    <row r="88" spans="2:6" ht="27.75" x14ac:dyDescent="0.45">
      <c r="B88" s="62" t="s">
        <v>602</v>
      </c>
      <c r="C88" s="63" t="s">
        <v>788</v>
      </c>
      <c r="D88" s="64" t="s">
        <v>722</v>
      </c>
      <c r="E88" s="64"/>
      <c r="F88" s="57"/>
    </row>
    <row r="89" spans="2:6" ht="27.75" x14ac:dyDescent="0.45">
      <c r="B89" s="62" t="s">
        <v>603</v>
      </c>
      <c r="C89" s="63" t="s">
        <v>789</v>
      </c>
      <c r="D89" s="64" t="s">
        <v>722</v>
      </c>
      <c r="E89" s="64"/>
      <c r="F89" s="57"/>
    </row>
    <row r="90" spans="2:6" ht="27.75" x14ac:dyDescent="0.45">
      <c r="B90" s="62" t="s">
        <v>617</v>
      </c>
      <c r="C90" s="63" t="s">
        <v>790</v>
      </c>
      <c r="D90" s="64" t="s">
        <v>722</v>
      </c>
      <c r="E90" s="66"/>
      <c r="F90" s="57"/>
    </row>
    <row r="91" spans="2:6" ht="27.75" x14ac:dyDescent="0.45">
      <c r="B91" s="62" t="s">
        <v>618</v>
      </c>
      <c r="C91" s="63" t="s">
        <v>791</v>
      </c>
      <c r="D91" s="64" t="s">
        <v>722</v>
      </c>
      <c r="E91" s="66"/>
      <c r="F91" s="57"/>
    </row>
    <row r="92" spans="2:6" ht="27.75" x14ac:dyDescent="0.45">
      <c r="B92" s="62" t="s">
        <v>619</v>
      </c>
      <c r="C92" s="63" t="s">
        <v>792</v>
      </c>
      <c r="D92" s="64" t="s">
        <v>722</v>
      </c>
      <c r="E92" s="66"/>
      <c r="F92" s="57"/>
    </row>
    <row r="93" spans="2:6" ht="27.75" x14ac:dyDescent="0.45">
      <c r="B93" s="62" t="s">
        <v>620</v>
      </c>
      <c r="C93" s="63" t="s">
        <v>793</v>
      </c>
      <c r="D93" s="64" t="s">
        <v>722</v>
      </c>
      <c r="E93" s="66"/>
      <c r="F93" s="57"/>
    </row>
    <row r="94" spans="2:6" ht="27.75" x14ac:dyDescent="0.45">
      <c r="B94" s="62" t="s">
        <v>621</v>
      </c>
      <c r="C94" s="63" t="s">
        <v>794</v>
      </c>
      <c r="D94" s="64" t="s">
        <v>722</v>
      </c>
      <c r="E94" s="66"/>
      <c r="F94" s="57"/>
    </row>
    <row r="95" spans="2:6" x14ac:dyDescent="0.45">
      <c r="B95" s="62" t="s">
        <v>487</v>
      </c>
      <c r="C95" s="63" t="s">
        <v>795</v>
      </c>
      <c r="D95" s="64" t="s">
        <v>721</v>
      </c>
      <c r="E95" s="64">
        <v>11</v>
      </c>
      <c r="F95" s="59"/>
    </row>
    <row r="96" spans="2:6" x14ac:dyDescent="0.45">
      <c r="B96" s="62" t="s">
        <v>488</v>
      </c>
      <c r="C96" s="63" t="s">
        <v>796</v>
      </c>
      <c r="D96" s="64" t="s">
        <v>721</v>
      </c>
      <c r="E96" s="64">
        <v>12</v>
      </c>
      <c r="F96" s="57"/>
    </row>
    <row r="97" spans="2:6" ht="41.65" x14ac:dyDescent="0.45">
      <c r="B97" s="62" t="s">
        <v>653</v>
      </c>
      <c r="C97" s="63" t="s">
        <v>626</v>
      </c>
      <c r="D97" s="64" t="s">
        <v>723</v>
      </c>
      <c r="E97" s="68"/>
      <c r="F97" s="57"/>
    </row>
    <row r="98" spans="2:6" ht="41.65" x14ac:dyDescent="0.45">
      <c r="B98" s="62" t="s">
        <v>654</v>
      </c>
      <c r="C98" s="63" t="s">
        <v>627</v>
      </c>
      <c r="D98" s="64" t="s">
        <v>723</v>
      </c>
      <c r="E98" s="64"/>
      <c r="F98" s="56"/>
    </row>
    <row r="99" spans="2:6" ht="41.65" x14ac:dyDescent="0.45">
      <c r="B99" s="62" t="s">
        <v>655</v>
      </c>
      <c r="C99" s="63" t="s">
        <v>628</v>
      </c>
      <c r="D99" s="64" t="s">
        <v>723</v>
      </c>
      <c r="E99" s="64"/>
      <c r="F99" s="56"/>
    </row>
    <row r="100" spans="2:6" ht="41.65" x14ac:dyDescent="0.45">
      <c r="B100" s="62" t="s">
        <v>656</v>
      </c>
      <c r="C100" s="63" t="s">
        <v>629</v>
      </c>
      <c r="D100" s="64" t="s">
        <v>723</v>
      </c>
      <c r="E100" s="64"/>
      <c r="F100" s="56"/>
    </row>
    <row r="101" spans="2:6" ht="41.65" x14ac:dyDescent="0.45">
      <c r="B101" s="62" t="s">
        <v>657</v>
      </c>
      <c r="C101" s="63" t="s">
        <v>630</v>
      </c>
      <c r="D101" s="64" t="s">
        <v>723</v>
      </c>
      <c r="E101" s="64"/>
      <c r="F101" s="56"/>
    </row>
    <row r="102" spans="2:6" ht="41.65" x14ac:dyDescent="0.45">
      <c r="B102" s="62" t="s">
        <v>658</v>
      </c>
      <c r="C102" s="63" t="s">
        <v>631</v>
      </c>
      <c r="D102" s="64" t="s">
        <v>723</v>
      </c>
      <c r="E102" s="64"/>
      <c r="F102" s="56"/>
    </row>
    <row r="103" spans="2:6" ht="41.65" x14ac:dyDescent="0.45">
      <c r="B103" s="62" t="s">
        <v>797</v>
      </c>
      <c r="C103" s="63" t="s">
        <v>803</v>
      </c>
      <c r="D103" s="64" t="s">
        <v>723</v>
      </c>
      <c r="E103" s="64"/>
      <c r="F103" s="56"/>
    </row>
    <row r="104" spans="2:6" ht="41.65" x14ac:dyDescent="0.45">
      <c r="B104" s="62" t="s">
        <v>659</v>
      </c>
      <c r="C104" s="63" t="s">
        <v>632</v>
      </c>
      <c r="D104" s="64" t="s">
        <v>723</v>
      </c>
      <c r="E104" s="64"/>
      <c r="F104" s="56"/>
    </row>
    <row r="105" spans="2:6" ht="41.65" x14ac:dyDescent="0.45">
      <c r="B105" s="62" t="s">
        <v>660</v>
      </c>
      <c r="C105" s="63" t="s">
        <v>633</v>
      </c>
      <c r="D105" s="64" t="s">
        <v>723</v>
      </c>
      <c r="E105" s="64"/>
      <c r="F105" s="56"/>
    </row>
    <row r="106" spans="2:6" ht="41.65" x14ac:dyDescent="0.45">
      <c r="B106" s="62" t="s">
        <v>661</v>
      </c>
      <c r="C106" s="63" t="s">
        <v>634</v>
      </c>
      <c r="D106" s="64" t="s">
        <v>723</v>
      </c>
      <c r="E106" s="64"/>
      <c r="F106" s="56"/>
    </row>
    <row r="107" spans="2:6" ht="41.65" x14ac:dyDescent="0.45">
      <c r="B107" s="62" t="s">
        <v>662</v>
      </c>
      <c r="C107" s="63" t="s">
        <v>635</v>
      </c>
      <c r="D107" s="64" t="s">
        <v>723</v>
      </c>
      <c r="E107" s="64"/>
      <c r="F107" s="56"/>
    </row>
    <row r="108" spans="2:6" ht="41.65" x14ac:dyDescent="0.45">
      <c r="B108" s="62" t="s">
        <v>798</v>
      </c>
      <c r="C108" s="63" t="s">
        <v>801</v>
      </c>
      <c r="D108" s="64" t="s">
        <v>723</v>
      </c>
      <c r="E108" s="64"/>
      <c r="F108" s="56"/>
    </row>
    <row r="109" spans="2:6" ht="41.65" x14ac:dyDescent="0.45">
      <c r="B109" s="62" t="s">
        <v>663</v>
      </c>
      <c r="C109" s="63" t="s">
        <v>636</v>
      </c>
      <c r="D109" s="64" t="s">
        <v>723</v>
      </c>
      <c r="E109" s="64"/>
      <c r="F109" s="56"/>
    </row>
    <row r="110" spans="2:6" ht="41.65" x14ac:dyDescent="0.45">
      <c r="B110" s="62" t="s">
        <v>664</v>
      </c>
      <c r="C110" s="63" t="s">
        <v>637</v>
      </c>
      <c r="D110" s="64" t="s">
        <v>723</v>
      </c>
      <c r="E110" s="64"/>
      <c r="F110" s="56"/>
    </row>
    <row r="111" spans="2:6" ht="41.65" x14ac:dyDescent="0.45">
      <c r="B111" s="62" t="s">
        <v>665</v>
      </c>
      <c r="C111" s="63" t="s">
        <v>638</v>
      </c>
      <c r="D111" s="64" t="s">
        <v>723</v>
      </c>
      <c r="E111" s="64"/>
      <c r="F111" s="56"/>
    </row>
    <row r="112" spans="2:6" ht="41.65" x14ac:dyDescent="0.45">
      <c r="B112" s="62" t="s">
        <v>666</v>
      </c>
      <c r="C112" s="63" t="s">
        <v>639</v>
      </c>
      <c r="D112" s="64" t="s">
        <v>723</v>
      </c>
      <c r="E112" s="64"/>
      <c r="F112" s="56"/>
    </row>
    <row r="113" spans="2:6" ht="41.65" x14ac:dyDescent="0.45">
      <c r="B113" s="62" t="s">
        <v>799</v>
      </c>
      <c r="C113" s="63" t="s">
        <v>802</v>
      </c>
      <c r="D113" s="64" t="s">
        <v>723</v>
      </c>
      <c r="E113" s="64"/>
      <c r="F113" s="56"/>
    </row>
    <row r="114" spans="2:6" ht="27.75" x14ac:dyDescent="0.45">
      <c r="B114" s="62" t="s">
        <v>667</v>
      </c>
      <c r="C114" s="63" t="s">
        <v>640</v>
      </c>
      <c r="D114" s="64" t="s">
        <v>723</v>
      </c>
      <c r="E114" s="64"/>
      <c r="F114" s="56"/>
    </row>
    <row r="115" spans="2:6" ht="27.75" x14ac:dyDescent="0.45">
      <c r="B115" s="62" t="s">
        <v>668</v>
      </c>
      <c r="C115" s="63" t="s">
        <v>641</v>
      </c>
      <c r="D115" s="64" t="s">
        <v>723</v>
      </c>
      <c r="E115" s="64"/>
      <c r="F115" s="56"/>
    </row>
    <row r="116" spans="2:6" ht="27.75" x14ac:dyDescent="0.45">
      <c r="B116" s="62" t="s">
        <v>669</v>
      </c>
      <c r="C116" s="63" t="s">
        <v>642</v>
      </c>
      <c r="D116" s="64" t="s">
        <v>723</v>
      </c>
      <c r="E116" s="64"/>
      <c r="F116" s="56"/>
    </row>
    <row r="117" spans="2:6" ht="27.75" x14ac:dyDescent="0.45">
      <c r="B117" s="62" t="s">
        <v>670</v>
      </c>
      <c r="C117" s="63" t="s">
        <v>643</v>
      </c>
      <c r="D117" s="64" t="s">
        <v>723</v>
      </c>
      <c r="E117" s="64"/>
      <c r="F117" s="56"/>
    </row>
    <row r="118" spans="2:6" ht="27.75" x14ac:dyDescent="0.45">
      <c r="B118" s="62" t="s">
        <v>671</v>
      </c>
      <c r="C118" s="63" t="s">
        <v>644</v>
      </c>
      <c r="D118" s="64" t="s">
        <v>723</v>
      </c>
      <c r="E118" s="64"/>
      <c r="F118" s="56"/>
    </row>
    <row r="119" spans="2:6" ht="27.75" x14ac:dyDescent="0.45">
      <c r="B119" s="62" t="s">
        <v>672</v>
      </c>
      <c r="C119" s="63" t="s">
        <v>645</v>
      </c>
      <c r="D119" s="64" t="s">
        <v>723</v>
      </c>
      <c r="E119" s="64"/>
      <c r="F119" s="56"/>
    </row>
    <row r="120" spans="2:6" ht="27.75" x14ac:dyDescent="0.45">
      <c r="B120" s="62" t="s">
        <v>673</v>
      </c>
      <c r="C120" s="63" t="s">
        <v>646</v>
      </c>
      <c r="D120" s="64" t="s">
        <v>723</v>
      </c>
      <c r="E120" s="64"/>
      <c r="F120" s="56"/>
    </row>
    <row r="121" spans="2:6" ht="27.75" x14ac:dyDescent="0.45">
      <c r="B121" s="62" t="s">
        <v>674</v>
      </c>
      <c r="C121" s="63" t="s">
        <v>647</v>
      </c>
      <c r="D121" s="64" t="s">
        <v>723</v>
      </c>
      <c r="E121" s="64"/>
      <c r="F121" s="56"/>
    </row>
    <row r="122" spans="2:6" ht="27.75" x14ac:dyDescent="0.45">
      <c r="B122" s="62" t="s">
        <v>675</v>
      </c>
      <c r="C122" s="63" t="s">
        <v>648</v>
      </c>
      <c r="D122" s="64" t="s">
        <v>723</v>
      </c>
      <c r="E122" s="64"/>
      <c r="F122" s="56"/>
    </row>
    <row r="123" spans="2:6" ht="27.75" x14ac:dyDescent="0.45">
      <c r="B123" s="62" t="s">
        <v>676</v>
      </c>
      <c r="C123" s="63" t="s">
        <v>649</v>
      </c>
      <c r="D123" s="64" t="s">
        <v>723</v>
      </c>
      <c r="E123" s="64"/>
      <c r="F123" s="56"/>
    </row>
    <row r="124" spans="2:6" ht="27.75" x14ac:dyDescent="0.45">
      <c r="B124" s="62" t="s">
        <v>677</v>
      </c>
      <c r="C124" s="63" t="s">
        <v>650</v>
      </c>
      <c r="D124" s="64" t="s">
        <v>723</v>
      </c>
      <c r="E124" s="64"/>
      <c r="F124" s="56"/>
    </row>
    <row r="125" spans="2:6" x14ac:dyDescent="0.45">
      <c r="B125" s="62" t="s">
        <v>678</v>
      </c>
      <c r="C125" s="63" t="s">
        <v>651</v>
      </c>
      <c r="D125" s="64" t="s">
        <v>723</v>
      </c>
      <c r="E125" s="64"/>
      <c r="F125" s="56"/>
    </row>
    <row r="126" spans="2:6" x14ac:dyDescent="0.45">
      <c r="B126" s="62" t="s">
        <v>679</v>
      </c>
      <c r="C126" s="63" t="s">
        <v>652</v>
      </c>
      <c r="D126" s="64" t="s">
        <v>723</v>
      </c>
      <c r="E126" s="64"/>
      <c r="F126" s="56"/>
    </row>
    <row r="127" spans="2:6" x14ac:dyDescent="0.45">
      <c r="B127" s="62" t="s">
        <v>622</v>
      </c>
      <c r="C127" s="63" t="s">
        <v>800</v>
      </c>
      <c r="D127" s="64" t="s">
        <v>723</v>
      </c>
      <c r="E127" s="64">
        <v>10</v>
      </c>
      <c r="F127" s="56"/>
    </row>
    <row r="128" spans="2:6" ht="208.15" x14ac:dyDescent="0.45">
      <c r="B128" s="62" t="s">
        <v>680</v>
      </c>
      <c r="C128" s="63" t="s">
        <v>699</v>
      </c>
      <c r="D128" s="64" t="s">
        <v>723</v>
      </c>
      <c r="E128" s="75"/>
      <c r="F128" s="56"/>
    </row>
    <row r="129" spans="1:5" x14ac:dyDescent="0.45">
      <c r="A129" s="76"/>
      <c r="B129" s="84"/>
      <c r="C129" s="90"/>
      <c r="D129" s="84"/>
      <c r="E129" s="84"/>
    </row>
    <row r="130" spans="1:5" x14ac:dyDescent="0.45">
      <c r="A130" s="76"/>
      <c r="B130" s="84"/>
      <c r="C130" s="90"/>
      <c r="D130" s="84"/>
      <c r="E130" s="84"/>
    </row>
    <row r="131" spans="1:5" x14ac:dyDescent="0.45">
      <c r="A131" s="76"/>
      <c r="B131" s="84"/>
      <c r="C131" s="90"/>
      <c r="D131" s="84"/>
      <c r="E131" s="84"/>
    </row>
    <row r="132" spans="1:5" x14ac:dyDescent="0.45">
      <c r="A132" s="76"/>
      <c r="B132" s="84"/>
      <c r="C132" s="90"/>
      <c r="D132" s="84"/>
      <c r="E132" s="84"/>
    </row>
    <row r="133" spans="1:5" x14ac:dyDescent="0.45">
      <c r="A133" s="76"/>
      <c r="B133" s="84"/>
      <c r="C133" s="90"/>
      <c r="D133" s="84"/>
      <c r="E133" s="84"/>
    </row>
    <row r="134" spans="1:5" x14ac:dyDescent="0.45">
      <c r="A134" s="76"/>
      <c r="B134" s="84"/>
      <c r="C134" s="90"/>
      <c r="D134" s="84"/>
      <c r="E134" s="84"/>
    </row>
    <row r="135" spans="1:5" x14ac:dyDescent="0.45">
      <c r="A135" s="76"/>
      <c r="B135" s="84"/>
      <c r="C135" s="90"/>
      <c r="D135" s="84"/>
      <c r="E135" s="84"/>
    </row>
    <row r="136" spans="1:5" x14ac:dyDescent="0.45">
      <c r="A136" s="76"/>
      <c r="B136" s="84"/>
      <c r="C136" s="90"/>
      <c r="D136" s="84"/>
      <c r="E136" s="84"/>
    </row>
    <row r="137" spans="1:5" x14ac:dyDescent="0.45">
      <c r="A137" s="76"/>
      <c r="B137" s="84"/>
      <c r="C137" s="90"/>
      <c r="D137" s="84"/>
      <c r="E137" s="84"/>
    </row>
    <row r="138" spans="1:5" x14ac:dyDescent="0.45">
      <c r="A138" s="76"/>
      <c r="B138" s="84"/>
      <c r="C138" s="90"/>
      <c r="D138" s="84"/>
      <c r="E138" s="84"/>
    </row>
    <row r="139" spans="1:5" x14ac:dyDescent="0.45">
      <c r="A139" s="76"/>
      <c r="B139" s="84"/>
      <c r="C139" s="90"/>
      <c r="D139" s="84"/>
      <c r="E139" s="84"/>
    </row>
    <row r="140" spans="1:5" x14ac:dyDescent="0.45">
      <c r="A140" s="76"/>
      <c r="B140" s="84"/>
      <c r="C140" s="90"/>
      <c r="D140" s="84"/>
      <c r="E140" s="84"/>
    </row>
    <row r="141" spans="1:5" x14ac:dyDescent="0.45">
      <c r="A141" s="76"/>
      <c r="B141" s="84"/>
      <c r="C141" s="90"/>
      <c r="D141" s="84"/>
      <c r="E141" s="84"/>
    </row>
    <row r="142" spans="1:5" x14ac:dyDescent="0.45">
      <c r="A142" s="76"/>
      <c r="B142" s="84"/>
      <c r="C142" s="90"/>
      <c r="D142" s="84"/>
      <c r="E142" s="84"/>
    </row>
    <row r="143" spans="1:5" x14ac:dyDescent="0.45">
      <c r="A143" s="76"/>
      <c r="B143" s="84"/>
      <c r="C143" s="90"/>
      <c r="D143" s="84"/>
      <c r="E143" s="84"/>
    </row>
    <row r="144" spans="1:5" x14ac:dyDescent="0.45">
      <c r="A144" s="76"/>
      <c r="B144" s="84"/>
      <c r="C144" s="90"/>
      <c r="D144" s="84"/>
      <c r="E144" s="84"/>
    </row>
    <row r="145" spans="1:5" x14ac:dyDescent="0.45">
      <c r="A145" s="76"/>
      <c r="B145" s="84"/>
      <c r="C145" s="90"/>
      <c r="D145" s="84"/>
      <c r="E145" s="84"/>
    </row>
    <row r="146" spans="1:5" x14ac:dyDescent="0.45">
      <c r="A146" s="76"/>
      <c r="B146" s="84"/>
      <c r="C146" s="90"/>
      <c r="D146" s="84"/>
      <c r="E146" s="84"/>
    </row>
    <row r="147" spans="1:5" x14ac:dyDescent="0.45">
      <c r="A147" s="76"/>
      <c r="B147" s="84"/>
      <c r="C147" s="90"/>
      <c r="D147" s="84"/>
      <c r="E147" s="84"/>
    </row>
    <row r="148" spans="1:5" x14ac:dyDescent="0.45">
      <c r="A148" s="76"/>
      <c r="B148" s="84"/>
      <c r="C148" s="90"/>
      <c r="D148" s="84"/>
      <c r="E148" s="84"/>
    </row>
    <row r="149" spans="1:5" x14ac:dyDescent="0.45">
      <c r="A149" s="76"/>
      <c r="B149" s="84"/>
      <c r="C149" s="84"/>
      <c r="D149" s="84"/>
      <c r="E149" s="84"/>
    </row>
    <row r="150" spans="1:5" x14ac:dyDescent="0.45">
      <c r="A150" s="76"/>
      <c r="B150" s="84"/>
      <c r="C150" s="84"/>
      <c r="D150" s="84"/>
      <c r="E150" s="84"/>
    </row>
    <row r="151" spans="1:5" x14ac:dyDescent="0.45">
      <c r="A151" s="76"/>
      <c r="B151" s="84"/>
      <c r="C151" s="84"/>
      <c r="D151" s="84"/>
      <c r="E151" s="84"/>
    </row>
    <row r="152" spans="1:5" x14ac:dyDescent="0.45">
      <c r="A152" s="76"/>
      <c r="B152" s="84"/>
      <c r="C152" s="84"/>
      <c r="D152" s="84"/>
      <c r="E152" s="84"/>
    </row>
    <row r="153" spans="1:5" x14ac:dyDescent="0.45">
      <c r="A153" s="76"/>
      <c r="B153" s="84"/>
      <c r="C153" s="84"/>
      <c r="D153" s="84"/>
      <c r="E153" s="84"/>
    </row>
    <row r="154" spans="1:5" x14ac:dyDescent="0.45">
      <c r="A154" s="76"/>
      <c r="B154" s="84"/>
      <c r="C154" s="84"/>
      <c r="D154" s="84"/>
      <c r="E154" s="84"/>
    </row>
    <row r="155" spans="1:5" x14ac:dyDescent="0.45">
      <c r="A155" s="76"/>
      <c r="B155" s="84"/>
      <c r="C155" s="84"/>
      <c r="D155" s="84"/>
      <c r="E155" s="84"/>
    </row>
    <row r="156" spans="1:5" x14ac:dyDescent="0.45">
      <c r="A156" s="76"/>
      <c r="B156" s="84"/>
      <c r="C156" s="84"/>
      <c r="D156" s="84"/>
      <c r="E156" s="84"/>
    </row>
    <row r="157" spans="1:5" x14ac:dyDescent="0.45">
      <c r="A157" s="76"/>
      <c r="B157" s="84"/>
      <c r="C157" s="84"/>
      <c r="D157" s="84"/>
      <c r="E157" s="84"/>
    </row>
    <row r="158" spans="1:5" x14ac:dyDescent="0.45">
      <c r="A158" s="76"/>
      <c r="B158" s="84"/>
      <c r="C158" s="84"/>
      <c r="D158" s="84"/>
      <c r="E158" s="84"/>
    </row>
    <row r="159" spans="1:5" x14ac:dyDescent="0.45">
      <c r="A159" s="76"/>
      <c r="B159" s="84"/>
      <c r="C159" s="84"/>
      <c r="D159" s="84"/>
      <c r="E159" s="84"/>
    </row>
    <row r="160" spans="1:5" x14ac:dyDescent="0.45">
      <c r="A160" s="76"/>
      <c r="B160" s="84"/>
      <c r="C160" s="84"/>
      <c r="D160" s="84"/>
      <c r="E160" s="84"/>
    </row>
    <row r="161" spans="1:5" x14ac:dyDescent="0.45">
      <c r="A161" s="76"/>
      <c r="B161" s="84"/>
      <c r="C161" s="90"/>
      <c r="D161" s="84"/>
      <c r="E161" s="84"/>
    </row>
    <row r="162" spans="1:5" x14ac:dyDescent="0.45">
      <c r="A162" s="76"/>
      <c r="B162" s="84"/>
      <c r="C162" s="90"/>
      <c r="D162" s="84"/>
      <c r="E162" s="84"/>
    </row>
    <row r="163" spans="1:5" x14ac:dyDescent="0.45">
      <c r="A163" s="76"/>
      <c r="B163" s="84"/>
      <c r="C163" s="90"/>
      <c r="D163" s="84"/>
      <c r="E163" s="84"/>
    </row>
    <row r="164" spans="1:5" x14ac:dyDescent="0.45">
      <c r="A164" s="76"/>
      <c r="B164" s="84"/>
      <c r="C164" s="90"/>
      <c r="D164" s="84"/>
      <c r="E164" s="84"/>
    </row>
    <row r="165" spans="1:5" x14ac:dyDescent="0.45">
      <c r="A165" s="76"/>
      <c r="B165" s="84"/>
      <c r="C165" s="90"/>
      <c r="D165" s="84"/>
      <c r="E165" s="84"/>
    </row>
    <row r="166" spans="1:5" x14ac:dyDescent="0.45">
      <c r="A166" s="76"/>
      <c r="B166" s="84"/>
      <c r="C166" s="90"/>
      <c r="D166" s="84"/>
      <c r="E166" s="84"/>
    </row>
    <row r="167" spans="1:5" x14ac:dyDescent="0.45">
      <c r="A167" s="76"/>
      <c r="B167" s="84"/>
      <c r="C167" s="90"/>
      <c r="D167" s="84"/>
      <c r="E167" s="84"/>
    </row>
    <row r="168" spans="1:5" x14ac:dyDescent="0.45">
      <c r="A168" s="76"/>
      <c r="B168" s="84"/>
      <c r="C168" s="90"/>
      <c r="D168" s="84"/>
      <c r="E168" s="84"/>
    </row>
    <row r="169" spans="1:5" x14ac:dyDescent="0.45">
      <c r="A169" s="76"/>
      <c r="B169" s="84"/>
      <c r="C169" s="90"/>
      <c r="D169" s="84"/>
      <c r="E169" s="84"/>
    </row>
    <row r="170" spans="1:5" x14ac:dyDescent="0.45">
      <c r="A170" s="76"/>
      <c r="B170" s="84"/>
      <c r="C170" s="90"/>
      <c r="D170" s="84"/>
      <c r="E170" s="84"/>
    </row>
    <row r="171" spans="1:5" x14ac:dyDescent="0.45">
      <c r="A171" s="76"/>
      <c r="B171" s="84"/>
      <c r="C171" s="90"/>
      <c r="D171" s="84"/>
      <c r="E171" s="84"/>
    </row>
    <row r="172" spans="1:5" x14ac:dyDescent="0.45">
      <c r="A172" s="76"/>
      <c r="B172" s="84"/>
      <c r="C172" s="90"/>
      <c r="D172" s="84"/>
      <c r="E172" s="84"/>
    </row>
    <row r="173" spans="1:5" x14ac:dyDescent="0.45">
      <c r="A173" s="76"/>
      <c r="B173" s="84"/>
      <c r="C173" s="90"/>
      <c r="D173" s="84"/>
      <c r="E173" s="84"/>
    </row>
    <row r="174" spans="1:5" x14ac:dyDescent="0.45">
      <c r="A174" s="76"/>
      <c r="B174" s="84"/>
      <c r="C174" s="90"/>
      <c r="D174" s="84"/>
      <c r="E174" s="84"/>
    </row>
    <row r="175" spans="1:5" x14ac:dyDescent="0.45">
      <c r="A175" s="76"/>
      <c r="B175" s="84"/>
      <c r="C175" s="90"/>
      <c r="D175" s="84"/>
      <c r="E175" s="84"/>
    </row>
    <row r="176" spans="1:5" x14ac:dyDescent="0.45">
      <c r="A176" s="76"/>
      <c r="B176" s="84"/>
      <c r="C176" s="90"/>
      <c r="D176" s="84"/>
      <c r="E176" s="84"/>
    </row>
    <row r="177" spans="1:5" x14ac:dyDescent="0.45">
      <c r="A177" s="76"/>
      <c r="B177" s="84"/>
      <c r="C177" s="90"/>
      <c r="D177" s="84"/>
      <c r="E177" s="84"/>
    </row>
    <row r="178" spans="1:5" x14ac:dyDescent="0.45">
      <c r="A178" s="76"/>
      <c r="B178" s="84"/>
      <c r="C178" s="90"/>
      <c r="D178" s="84"/>
      <c r="E178" s="84"/>
    </row>
    <row r="179" spans="1:5" x14ac:dyDescent="0.45">
      <c r="A179" s="76"/>
      <c r="B179" s="84"/>
      <c r="C179" s="90"/>
      <c r="D179" s="84"/>
      <c r="E179" s="84"/>
    </row>
    <row r="180" spans="1:5" x14ac:dyDescent="0.45">
      <c r="A180" s="76"/>
      <c r="B180" s="84"/>
      <c r="C180" s="90"/>
      <c r="D180" s="84"/>
      <c r="E180" s="84"/>
    </row>
    <row r="181" spans="1:5" x14ac:dyDescent="0.45">
      <c r="A181" s="76"/>
      <c r="B181" s="84"/>
      <c r="C181" s="90"/>
      <c r="D181" s="84"/>
      <c r="E181" s="84"/>
    </row>
    <row r="182" spans="1:5" x14ac:dyDescent="0.45">
      <c r="A182" s="76"/>
      <c r="B182" s="84"/>
      <c r="C182" s="90"/>
      <c r="D182" s="84"/>
      <c r="E182" s="84"/>
    </row>
    <row r="183" spans="1:5" x14ac:dyDescent="0.45">
      <c r="A183" s="76"/>
      <c r="B183" s="84"/>
      <c r="C183" s="90"/>
      <c r="D183" s="84"/>
      <c r="E183" s="84"/>
    </row>
    <row r="184" spans="1:5" x14ac:dyDescent="0.45">
      <c r="A184" s="76"/>
      <c r="B184" s="84"/>
      <c r="C184" s="90"/>
      <c r="D184" s="84"/>
      <c r="E184" s="84"/>
    </row>
    <row r="185" spans="1:5" x14ac:dyDescent="0.45">
      <c r="A185" s="76"/>
      <c r="B185" s="84"/>
      <c r="C185" s="90"/>
      <c r="D185" s="84"/>
      <c r="E185" s="84"/>
    </row>
    <row r="186" spans="1:5" x14ac:dyDescent="0.45">
      <c r="A186" s="76"/>
      <c r="B186" s="84"/>
      <c r="C186" s="90"/>
      <c r="D186" s="84"/>
      <c r="E186" s="84"/>
    </row>
    <row r="187" spans="1:5" x14ac:dyDescent="0.45">
      <c r="A187" s="76"/>
      <c r="B187" s="84"/>
      <c r="C187" s="90"/>
      <c r="D187" s="84"/>
      <c r="E187" s="84"/>
    </row>
    <row r="188" spans="1:5" x14ac:dyDescent="0.45">
      <c r="A188" s="76"/>
      <c r="B188" s="84"/>
      <c r="C188" s="90"/>
      <c r="D188" s="84"/>
      <c r="E188" s="84"/>
    </row>
    <row r="189" spans="1:5" x14ac:dyDescent="0.45">
      <c r="A189" s="76"/>
      <c r="B189" s="84"/>
      <c r="C189" s="90"/>
      <c r="D189" s="84"/>
      <c r="E189" s="84"/>
    </row>
    <row r="190" spans="1:5" x14ac:dyDescent="0.45">
      <c r="A190" s="76"/>
      <c r="B190" s="84"/>
      <c r="C190" s="90"/>
      <c r="D190" s="84"/>
      <c r="E190" s="84"/>
    </row>
    <row r="191" spans="1:5" x14ac:dyDescent="0.45">
      <c r="A191" s="76"/>
      <c r="B191" s="84"/>
      <c r="C191" s="90"/>
      <c r="D191" s="84"/>
      <c r="E191" s="84"/>
    </row>
    <row r="192" spans="1:5" x14ac:dyDescent="0.45">
      <c r="A192" s="76"/>
      <c r="B192" s="84"/>
      <c r="C192" s="90"/>
      <c r="D192" s="84"/>
      <c r="E192" s="84"/>
    </row>
    <row r="193" spans="1:5" x14ac:dyDescent="0.45">
      <c r="A193" s="76"/>
      <c r="B193" s="84"/>
      <c r="C193" s="90"/>
      <c r="D193" s="84"/>
      <c r="E193" s="84"/>
    </row>
    <row r="194" spans="1:5" x14ac:dyDescent="0.45">
      <c r="A194" s="76"/>
      <c r="B194" s="84"/>
      <c r="C194" s="90"/>
      <c r="D194" s="84"/>
      <c r="E194" s="84"/>
    </row>
    <row r="195" spans="1:5" x14ac:dyDescent="0.45">
      <c r="A195" s="76"/>
      <c r="B195" s="91"/>
      <c r="C195" s="84"/>
      <c r="D195" s="84"/>
      <c r="E195" s="84"/>
    </row>
    <row r="196" spans="1:5" x14ac:dyDescent="0.45">
      <c r="A196" s="76"/>
      <c r="B196" s="91"/>
      <c r="C196" s="84"/>
      <c r="D196" s="84"/>
      <c r="E196" s="84"/>
    </row>
    <row r="197" spans="1:5" x14ac:dyDescent="0.45">
      <c r="A197" s="76"/>
      <c r="B197" s="91"/>
      <c r="C197" s="84"/>
      <c r="D197" s="84"/>
      <c r="E197" s="84"/>
    </row>
    <row r="198" spans="1:5" x14ac:dyDescent="0.45">
      <c r="A198" s="76"/>
      <c r="B198" s="91"/>
      <c r="C198" s="84"/>
      <c r="D198" s="84"/>
      <c r="E198" s="84"/>
    </row>
    <row r="199" spans="1:5" x14ac:dyDescent="0.45">
      <c r="A199" s="76"/>
      <c r="B199" s="91"/>
      <c r="C199" s="84"/>
      <c r="D199" s="84"/>
      <c r="E199" s="84"/>
    </row>
    <row r="200" spans="1:5" x14ac:dyDescent="0.45">
      <c r="A200" s="76"/>
      <c r="B200" s="91"/>
      <c r="C200" s="84"/>
      <c r="D200" s="84"/>
      <c r="E200" s="84"/>
    </row>
    <row r="201" spans="1:5" x14ac:dyDescent="0.45">
      <c r="A201" s="76"/>
      <c r="B201" s="92"/>
      <c r="C201" s="84"/>
      <c r="D201" s="84"/>
      <c r="E201" s="84"/>
    </row>
    <row r="202" spans="1:5" x14ac:dyDescent="0.45">
      <c r="A202" s="76"/>
      <c r="B202" s="92"/>
      <c r="C202" s="84"/>
      <c r="D202" s="84"/>
      <c r="E202" s="84"/>
    </row>
    <row r="203" spans="1:5" x14ac:dyDescent="0.45">
      <c r="A203" s="76"/>
      <c r="B203" s="91"/>
      <c r="C203" s="84"/>
      <c r="D203" s="84"/>
      <c r="E203" s="84"/>
    </row>
    <row r="204" spans="1:5" x14ac:dyDescent="0.45">
      <c r="A204" s="76"/>
      <c r="B204" s="91"/>
      <c r="C204" s="84"/>
      <c r="D204" s="84"/>
      <c r="E204" s="84"/>
    </row>
    <row r="205" spans="1:5" x14ac:dyDescent="0.45">
      <c r="A205" s="76"/>
      <c r="B205" s="91"/>
      <c r="C205" s="84"/>
      <c r="D205" s="84"/>
      <c r="E205" s="84"/>
    </row>
    <row r="206" spans="1:5" x14ac:dyDescent="0.45">
      <c r="A206" s="77"/>
      <c r="B206" s="91"/>
      <c r="C206" s="90"/>
      <c r="D206" s="84"/>
      <c r="E206" s="93"/>
    </row>
    <row r="207" spans="1:5" x14ac:dyDescent="0.45">
      <c r="A207" s="77"/>
      <c r="B207" s="91"/>
      <c r="C207" s="93"/>
      <c r="D207" s="84"/>
      <c r="E207" s="93"/>
    </row>
    <row r="208" spans="1:5" x14ac:dyDescent="0.45">
      <c r="A208" s="77"/>
      <c r="B208" s="91"/>
      <c r="C208" s="93"/>
      <c r="D208" s="84"/>
      <c r="E208" s="93"/>
    </row>
    <row r="209" spans="1:5" x14ac:dyDescent="0.45">
      <c r="A209" s="77"/>
      <c r="B209" s="91"/>
      <c r="C209" s="93"/>
      <c r="D209" s="84"/>
      <c r="E209" s="93"/>
    </row>
    <row r="210" spans="1:5" x14ac:dyDescent="0.45">
      <c r="A210" s="77"/>
      <c r="B210" s="92"/>
      <c r="C210" s="93"/>
      <c r="D210" s="84"/>
      <c r="E210" s="93"/>
    </row>
    <row r="211" spans="1:5" x14ac:dyDescent="0.45">
      <c r="A211" s="77"/>
      <c r="B211" s="92"/>
      <c r="C211" s="93"/>
      <c r="D211" s="84"/>
      <c r="E211" s="93"/>
    </row>
    <row r="212" spans="1:5" x14ac:dyDescent="0.45">
      <c r="A212" s="77"/>
      <c r="B212" s="91"/>
      <c r="C212" s="93"/>
      <c r="D212" s="84"/>
      <c r="E212" s="93"/>
    </row>
    <row r="213" spans="1:5" x14ac:dyDescent="0.45">
      <c r="A213" s="77"/>
      <c r="B213" s="91"/>
      <c r="C213" s="93"/>
      <c r="D213" s="84"/>
      <c r="E213" s="93"/>
    </row>
    <row r="214" spans="1:5" x14ac:dyDescent="0.45">
      <c r="A214" s="77"/>
      <c r="B214" s="91"/>
      <c r="C214" s="90"/>
      <c r="D214" s="84"/>
      <c r="E214" s="93"/>
    </row>
    <row r="215" spans="1:5" x14ac:dyDescent="0.45">
      <c r="A215" s="76"/>
      <c r="B215" s="84"/>
      <c r="C215" s="84"/>
      <c r="D215" s="84"/>
      <c r="E215" s="84"/>
    </row>
    <row r="216" spans="1:5" x14ac:dyDescent="0.45">
      <c r="A216" s="76"/>
      <c r="B216" s="84"/>
      <c r="C216" s="84"/>
      <c r="D216" s="84"/>
      <c r="E216" s="84"/>
    </row>
    <row r="217" spans="1:5" x14ac:dyDescent="0.45">
      <c r="A217" s="76"/>
      <c r="B217" s="84"/>
      <c r="C217" s="84"/>
      <c r="D217" s="84"/>
      <c r="E217" s="94"/>
    </row>
    <row r="218" spans="1:5" x14ac:dyDescent="0.45">
      <c r="A218" s="76"/>
      <c r="B218" s="84"/>
      <c r="C218" s="84"/>
      <c r="D218" s="84"/>
      <c r="E218" s="94"/>
    </row>
    <row r="219" spans="1:5" x14ac:dyDescent="0.45">
      <c r="A219" s="76"/>
      <c r="B219" s="84"/>
      <c r="C219" s="84"/>
      <c r="D219" s="84"/>
      <c r="E219" s="93"/>
    </row>
    <row r="220" spans="1:5" x14ac:dyDescent="0.45">
      <c r="A220" s="76"/>
      <c r="B220" s="84"/>
      <c r="C220" s="84"/>
      <c r="D220" s="84"/>
      <c r="E220" s="94"/>
    </row>
    <row r="221" spans="1:5" x14ac:dyDescent="0.45">
      <c r="A221" s="76"/>
      <c r="B221" s="84"/>
      <c r="C221" s="84"/>
      <c r="D221" s="84"/>
      <c r="E221" s="94"/>
    </row>
    <row r="222" spans="1:5" x14ac:dyDescent="0.45">
      <c r="A222" s="76"/>
      <c r="B222" s="84"/>
      <c r="C222" s="84"/>
      <c r="D222" s="84"/>
      <c r="E222" s="94"/>
    </row>
    <row r="223" spans="1:5" x14ac:dyDescent="0.45">
      <c r="A223" s="76"/>
      <c r="B223" s="84"/>
      <c r="C223" s="84"/>
      <c r="D223" s="84"/>
      <c r="E223" s="94"/>
    </row>
    <row r="224" spans="1:5" x14ac:dyDescent="0.45">
      <c r="A224" s="76"/>
      <c r="B224" s="84"/>
      <c r="C224" s="84"/>
      <c r="D224" s="84"/>
      <c r="E224" s="94"/>
    </row>
    <row r="225" spans="1:5" x14ac:dyDescent="0.45">
      <c r="A225" s="76"/>
      <c r="B225" s="84"/>
      <c r="C225" s="84"/>
      <c r="D225" s="84"/>
      <c r="E225" s="94"/>
    </row>
    <row r="226" spans="1:5" x14ac:dyDescent="0.45">
      <c r="A226" s="76"/>
      <c r="B226" s="84"/>
      <c r="C226" s="84"/>
      <c r="D226" s="84"/>
      <c r="E226" s="94"/>
    </row>
    <row r="227" spans="1:5" x14ac:dyDescent="0.45">
      <c r="A227" s="76"/>
      <c r="B227" s="93"/>
      <c r="C227" s="84"/>
      <c r="D227" s="84"/>
      <c r="E227" s="94"/>
    </row>
    <row r="228" spans="1:5" x14ac:dyDescent="0.45">
      <c r="A228" s="76"/>
      <c r="B228" s="93"/>
      <c r="C228" s="84"/>
      <c r="D228" s="84"/>
      <c r="E228" s="94"/>
    </row>
    <row r="229" spans="1:5" x14ac:dyDescent="0.45">
      <c r="A229" s="76"/>
      <c r="B229" s="93"/>
      <c r="C229" s="84"/>
      <c r="D229" s="84"/>
      <c r="E229" s="94"/>
    </row>
    <row r="230" spans="1:5" x14ac:dyDescent="0.45">
      <c r="A230" s="76"/>
      <c r="B230" s="93"/>
      <c r="C230" s="84"/>
      <c r="D230" s="84"/>
      <c r="E230" s="94"/>
    </row>
    <row r="231" spans="1:5" x14ac:dyDescent="0.45">
      <c r="A231" s="76"/>
      <c r="B231" s="93"/>
      <c r="C231" s="84"/>
      <c r="D231" s="84"/>
      <c r="E231" s="94"/>
    </row>
    <row r="232" spans="1:5" x14ac:dyDescent="0.45">
      <c r="A232" s="76"/>
      <c r="B232" s="84"/>
      <c r="C232" s="84"/>
      <c r="D232" s="84"/>
      <c r="E232" s="94"/>
    </row>
    <row r="233" spans="1:5" x14ac:dyDescent="0.45">
      <c r="A233" s="76"/>
      <c r="B233" s="84"/>
      <c r="C233" s="84"/>
      <c r="D233" s="84"/>
      <c r="E233" s="94"/>
    </row>
    <row r="234" spans="1:5" x14ac:dyDescent="0.45">
      <c r="A234" s="76"/>
      <c r="B234" s="84"/>
      <c r="C234" s="84"/>
      <c r="D234" s="84"/>
      <c r="E234" s="94"/>
    </row>
    <row r="235" spans="1:5" x14ac:dyDescent="0.45">
      <c r="A235" s="76"/>
      <c r="B235" s="84"/>
      <c r="C235" s="84"/>
      <c r="D235" s="84"/>
      <c r="E235" s="94"/>
    </row>
    <row r="236" spans="1:5" x14ac:dyDescent="0.45">
      <c r="A236" s="76"/>
      <c r="B236" s="84"/>
      <c r="C236" s="84"/>
      <c r="D236" s="84"/>
      <c r="E236" s="94"/>
    </row>
    <row r="237" spans="1:5" x14ac:dyDescent="0.45">
      <c r="A237" s="76"/>
      <c r="B237" s="84"/>
      <c r="C237" s="84"/>
      <c r="D237" s="84"/>
      <c r="E237" s="94"/>
    </row>
    <row r="238" spans="1:5" x14ac:dyDescent="0.45">
      <c r="A238" s="76"/>
      <c r="B238" s="84"/>
      <c r="C238" s="84"/>
      <c r="D238" s="84"/>
      <c r="E238" s="94"/>
    </row>
    <row r="239" spans="1:5" x14ac:dyDescent="0.45">
      <c r="A239" s="76"/>
      <c r="B239" s="84"/>
      <c r="C239" s="84"/>
      <c r="D239" s="84"/>
      <c r="E239" s="94"/>
    </row>
    <row r="240" spans="1:5" x14ac:dyDescent="0.45">
      <c r="A240" s="76"/>
      <c r="B240" s="84"/>
      <c r="C240" s="84"/>
      <c r="D240" s="84"/>
      <c r="E240" s="94"/>
    </row>
    <row r="241" spans="1:5" x14ac:dyDescent="0.45">
      <c r="A241" s="76"/>
      <c r="B241" s="84"/>
      <c r="C241" s="84"/>
      <c r="D241" s="84"/>
      <c r="E241" s="94"/>
    </row>
    <row r="242" spans="1:5" x14ac:dyDescent="0.45">
      <c r="A242" s="76"/>
      <c r="B242" s="84"/>
      <c r="C242" s="84"/>
      <c r="D242" s="84"/>
      <c r="E242" s="94"/>
    </row>
    <row r="243" spans="1:5" x14ac:dyDescent="0.45">
      <c r="A243" s="76"/>
      <c r="B243" s="84"/>
      <c r="C243" s="84"/>
      <c r="D243" s="84"/>
      <c r="E243" s="94"/>
    </row>
    <row r="244" spans="1:5" x14ac:dyDescent="0.45">
      <c r="A244" s="76"/>
      <c r="B244" s="84"/>
      <c r="C244" s="84"/>
      <c r="D244" s="84"/>
      <c r="E244" s="94"/>
    </row>
    <row r="245" spans="1:5" x14ac:dyDescent="0.45">
      <c r="A245" s="76"/>
      <c r="B245" s="84"/>
      <c r="C245" s="84"/>
      <c r="D245" s="84"/>
      <c r="E245" s="94"/>
    </row>
    <row r="246" spans="1:5" x14ac:dyDescent="0.45">
      <c r="A246" s="76"/>
      <c r="B246" s="84"/>
      <c r="C246" s="84"/>
      <c r="D246" s="84"/>
      <c r="E246" s="94"/>
    </row>
    <row r="247" spans="1:5" x14ac:dyDescent="0.45">
      <c r="A247" s="76"/>
      <c r="B247" s="84"/>
      <c r="C247" s="84"/>
      <c r="D247" s="84"/>
      <c r="E247" s="94"/>
    </row>
    <row r="248" spans="1:5" x14ac:dyDescent="0.45">
      <c r="A248" s="76"/>
      <c r="B248" s="84"/>
      <c r="C248" s="84"/>
      <c r="D248" s="84"/>
      <c r="E248" s="94"/>
    </row>
    <row r="249" spans="1:5" x14ac:dyDescent="0.45">
      <c r="A249" s="76"/>
      <c r="B249" s="84"/>
      <c r="C249" s="84"/>
      <c r="D249" s="84"/>
      <c r="E249" s="94"/>
    </row>
    <row r="250" spans="1:5" x14ac:dyDescent="0.45">
      <c r="A250" s="76"/>
      <c r="B250" s="84"/>
      <c r="C250" s="84"/>
      <c r="D250" s="84"/>
      <c r="E250" s="94"/>
    </row>
    <row r="251" spans="1:5" x14ac:dyDescent="0.45">
      <c r="A251" s="76"/>
      <c r="B251" s="84"/>
      <c r="C251" s="84"/>
      <c r="D251" s="84"/>
      <c r="E251" s="94"/>
    </row>
    <row r="252" spans="1:5" x14ac:dyDescent="0.45">
      <c r="A252" s="76"/>
      <c r="B252" s="84"/>
      <c r="C252" s="84"/>
      <c r="D252" s="84"/>
      <c r="E252" s="94"/>
    </row>
    <row r="253" spans="1:5" x14ac:dyDescent="0.45">
      <c r="A253" s="76"/>
      <c r="B253" s="84"/>
      <c r="C253" s="84"/>
      <c r="D253" s="84"/>
      <c r="E253" s="94"/>
    </row>
    <row r="254" spans="1:5" x14ac:dyDescent="0.45">
      <c r="A254" s="76"/>
      <c r="B254" s="84"/>
      <c r="C254" s="84"/>
      <c r="D254" s="84"/>
      <c r="E254" s="94"/>
    </row>
    <row r="255" spans="1:5" x14ac:dyDescent="0.45">
      <c r="A255" s="76"/>
      <c r="B255" s="84"/>
      <c r="C255" s="84"/>
      <c r="D255" s="84"/>
      <c r="E255" s="94"/>
    </row>
    <row r="256" spans="1:5" x14ac:dyDescent="0.45">
      <c r="A256" s="76"/>
      <c r="B256" s="84"/>
      <c r="C256" s="84"/>
      <c r="D256" s="84"/>
      <c r="E256" s="94"/>
    </row>
    <row r="257" spans="1:5" x14ac:dyDescent="0.45">
      <c r="A257" s="76"/>
      <c r="B257" s="84"/>
      <c r="C257" s="84"/>
      <c r="D257" s="84"/>
      <c r="E257" s="94"/>
    </row>
    <row r="258" spans="1:5" x14ac:dyDescent="0.45">
      <c r="A258" s="76"/>
      <c r="B258" s="93"/>
      <c r="C258" s="84"/>
      <c r="D258" s="84"/>
      <c r="E258" s="94"/>
    </row>
    <row r="259" spans="1:5" x14ac:dyDescent="0.45">
      <c r="A259" s="76"/>
      <c r="B259" s="93"/>
      <c r="C259" s="84"/>
      <c r="D259" s="84"/>
      <c r="E259" s="94"/>
    </row>
    <row r="260" spans="1:5" x14ac:dyDescent="0.45">
      <c r="A260" s="76"/>
      <c r="B260" s="93"/>
      <c r="C260" s="84"/>
      <c r="D260" s="84"/>
      <c r="E260" s="94"/>
    </row>
    <row r="261" spans="1:5" x14ac:dyDescent="0.45">
      <c r="A261" s="76"/>
      <c r="B261" s="93"/>
      <c r="C261" s="84"/>
      <c r="D261" s="84"/>
      <c r="E261" s="94"/>
    </row>
    <row r="262" spans="1:5" x14ac:dyDescent="0.45">
      <c r="A262" s="76"/>
      <c r="B262" s="93"/>
      <c r="C262" s="84"/>
      <c r="D262" s="84"/>
      <c r="E262" s="94"/>
    </row>
    <row r="263" spans="1:5" x14ac:dyDescent="0.45">
      <c r="A263" s="76"/>
      <c r="B263" s="93"/>
      <c r="C263" s="84"/>
      <c r="D263" s="84"/>
      <c r="E263" s="94"/>
    </row>
    <row r="264" spans="1:5" x14ac:dyDescent="0.45">
      <c r="A264" s="76"/>
      <c r="B264" s="93"/>
      <c r="C264" s="84"/>
      <c r="D264" s="84"/>
      <c r="E264" s="94"/>
    </row>
    <row r="265" spans="1:5" x14ac:dyDescent="0.45">
      <c r="A265" s="76"/>
      <c r="B265" s="84"/>
      <c r="C265" s="84"/>
      <c r="D265" s="84"/>
      <c r="E265" s="94"/>
    </row>
    <row r="266" spans="1:5" x14ac:dyDescent="0.45">
      <c r="A266" s="76"/>
      <c r="B266" s="84"/>
      <c r="C266" s="84"/>
      <c r="D266" s="84"/>
      <c r="E266" s="94"/>
    </row>
    <row r="267" spans="1:5" x14ac:dyDescent="0.45">
      <c r="A267" s="76"/>
      <c r="B267" s="84"/>
      <c r="C267" s="84"/>
      <c r="D267" s="84"/>
      <c r="E267" s="94"/>
    </row>
    <row r="268" spans="1:5" x14ac:dyDescent="0.45">
      <c r="A268" s="76"/>
      <c r="B268" s="84"/>
      <c r="C268" s="84"/>
      <c r="D268" s="84"/>
      <c r="E268" s="94"/>
    </row>
    <row r="269" spans="1:5" x14ac:dyDescent="0.45">
      <c r="A269" s="76"/>
      <c r="B269" s="84"/>
      <c r="C269" s="84"/>
      <c r="D269" s="84"/>
      <c r="E269" s="94"/>
    </row>
    <row r="270" spans="1:5" x14ac:dyDescent="0.45">
      <c r="A270" s="76"/>
      <c r="B270" s="84"/>
      <c r="C270" s="84"/>
      <c r="D270" s="84"/>
      <c r="E270" s="94"/>
    </row>
    <row r="271" spans="1:5" x14ac:dyDescent="0.45">
      <c r="A271" s="76"/>
      <c r="B271" s="84"/>
      <c r="C271" s="84"/>
      <c r="D271" s="84"/>
      <c r="E271" s="94"/>
    </row>
    <row r="272" spans="1:5" x14ac:dyDescent="0.45">
      <c r="A272" s="76"/>
      <c r="B272" s="84"/>
      <c r="C272" s="84"/>
      <c r="D272" s="84"/>
      <c r="E272" s="94"/>
    </row>
    <row r="273" spans="1:5" x14ac:dyDescent="0.45">
      <c r="A273" s="76"/>
      <c r="B273" s="84"/>
      <c r="C273" s="84"/>
      <c r="D273" s="84"/>
      <c r="E273" s="94"/>
    </row>
    <row r="274" spans="1:5" x14ac:dyDescent="0.45">
      <c r="A274" s="76"/>
      <c r="B274" s="84"/>
      <c r="C274" s="84"/>
      <c r="D274" s="84"/>
      <c r="E274" s="94"/>
    </row>
    <row r="275" spans="1:5" x14ac:dyDescent="0.45">
      <c r="A275" s="76"/>
      <c r="B275" s="84"/>
      <c r="C275" s="84"/>
      <c r="D275" s="84"/>
      <c r="E275" s="94"/>
    </row>
    <row r="276" spans="1:5" x14ac:dyDescent="0.45">
      <c r="A276" s="76"/>
      <c r="B276" s="84"/>
      <c r="C276" s="84"/>
      <c r="D276" s="84"/>
      <c r="E276" s="94"/>
    </row>
    <row r="277" spans="1:5" x14ac:dyDescent="0.45">
      <c r="A277" s="76"/>
      <c r="B277" s="84"/>
      <c r="C277" s="84"/>
      <c r="D277" s="84"/>
      <c r="E277" s="94"/>
    </row>
    <row r="278" spans="1:5" x14ac:dyDescent="0.45">
      <c r="A278" s="76"/>
      <c r="B278" s="84"/>
      <c r="C278" s="84"/>
      <c r="D278" s="84"/>
      <c r="E278" s="94"/>
    </row>
    <row r="279" spans="1:5" x14ac:dyDescent="0.45">
      <c r="A279" s="76"/>
      <c r="B279" s="84"/>
      <c r="C279" s="84"/>
      <c r="D279" s="84"/>
      <c r="E279" s="94"/>
    </row>
    <row r="280" spans="1:5" x14ac:dyDescent="0.45">
      <c r="A280" s="76"/>
      <c r="B280" s="84"/>
      <c r="C280" s="84"/>
      <c r="D280" s="84"/>
      <c r="E280" s="94"/>
    </row>
    <row r="281" spans="1:5" x14ac:dyDescent="0.45">
      <c r="A281" s="76"/>
      <c r="B281" s="84"/>
      <c r="C281" s="84"/>
      <c r="D281" s="84"/>
      <c r="E281" s="94"/>
    </row>
    <row r="282" spans="1:5" x14ac:dyDescent="0.45">
      <c r="A282" s="76"/>
      <c r="B282" s="84"/>
      <c r="C282" s="84"/>
      <c r="D282" s="84"/>
      <c r="E282" s="94"/>
    </row>
    <row r="283" spans="1:5" x14ac:dyDescent="0.45">
      <c r="A283" s="76"/>
      <c r="B283" s="84"/>
      <c r="C283" s="84"/>
      <c r="D283" s="84"/>
      <c r="E283" s="94"/>
    </row>
    <row r="284" spans="1:5" x14ac:dyDescent="0.45">
      <c r="A284" s="76"/>
      <c r="B284" s="84"/>
      <c r="C284" s="84"/>
      <c r="D284" s="84"/>
      <c r="E284" s="94"/>
    </row>
    <row r="285" spans="1:5" x14ac:dyDescent="0.45">
      <c r="D285" s="82"/>
      <c r="E285" s="82"/>
    </row>
    <row r="286" spans="1:5" x14ac:dyDescent="0.45">
      <c r="D286" s="82"/>
      <c r="E286" s="82"/>
    </row>
    <row r="287" spans="1:5" x14ac:dyDescent="0.45">
      <c r="D287" s="82"/>
      <c r="E287" s="82"/>
    </row>
    <row r="288" spans="1:5" x14ac:dyDescent="0.45">
      <c r="D288" s="83"/>
      <c r="E288" s="83"/>
    </row>
    <row r="289" spans="4:5" x14ac:dyDescent="0.45">
      <c r="D289" s="83"/>
      <c r="E289" s="83"/>
    </row>
    <row r="290" spans="4:5" x14ac:dyDescent="0.45">
      <c r="D290" s="83"/>
      <c r="E290" s="83"/>
    </row>
    <row r="291" spans="4:5" x14ac:dyDescent="0.45">
      <c r="D291" s="83"/>
      <c r="E291" s="83"/>
    </row>
    <row r="292" spans="4:5" x14ac:dyDescent="0.45">
      <c r="D292" s="83"/>
      <c r="E292" s="83"/>
    </row>
    <row r="293" spans="4:5" x14ac:dyDescent="0.45">
      <c r="D293" s="83"/>
      <c r="E293" s="83"/>
    </row>
    <row r="294" spans="4:5" x14ac:dyDescent="0.45">
      <c r="D294" s="83"/>
      <c r="E294" s="83"/>
    </row>
    <row r="295" spans="4:5" x14ac:dyDescent="0.45">
      <c r="D295" s="83"/>
      <c r="E295" s="83"/>
    </row>
    <row r="301" spans="4:5" x14ac:dyDescent="0.45">
      <c r="D301" s="84"/>
      <c r="E301" s="84"/>
    </row>
    <row r="302" spans="4:5" x14ac:dyDescent="0.45">
      <c r="D302" s="84"/>
      <c r="E302" s="84"/>
    </row>
    <row r="303" spans="4:5" x14ac:dyDescent="0.45">
      <c r="D303" s="84"/>
      <c r="E303" s="84"/>
    </row>
    <row r="304" spans="4:5" x14ac:dyDescent="0.45">
      <c r="D304" s="84"/>
      <c r="E304" s="84"/>
    </row>
    <row r="305" spans="4:5" x14ac:dyDescent="0.45">
      <c r="D305" s="84"/>
      <c r="E305" s="84"/>
    </row>
    <row r="306" spans="4:5" x14ac:dyDescent="0.45">
      <c r="D306" s="84"/>
      <c r="E306" s="84"/>
    </row>
    <row r="307" spans="4:5" x14ac:dyDescent="0.45">
      <c r="D307" s="84"/>
      <c r="E307" s="84"/>
    </row>
    <row r="308" spans="4:5" x14ac:dyDescent="0.45">
      <c r="D308" s="84"/>
      <c r="E308" s="84"/>
    </row>
    <row r="309" spans="4:5" x14ac:dyDescent="0.45">
      <c r="D309" s="84"/>
      <c r="E309" s="84"/>
    </row>
    <row r="310" spans="4:5" x14ac:dyDescent="0.45">
      <c r="D310" s="84"/>
      <c r="E310" s="84"/>
    </row>
    <row r="311" spans="4:5" x14ac:dyDescent="0.45">
      <c r="D311" s="84"/>
      <c r="E311" s="84"/>
    </row>
    <row r="312" spans="4:5" x14ac:dyDescent="0.45">
      <c r="D312" s="84"/>
      <c r="E312" s="84"/>
    </row>
    <row r="313" spans="4:5" x14ac:dyDescent="0.45">
      <c r="D313" s="84"/>
      <c r="E313" s="84"/>
    </row>
    <row r="314" spans="4:5" x14ac:dyDescent="0.45">
      <c r="D314" s="84"/>
      <c r="E314" s="84"/>
    </row>
    <row r="315" spans="4:5" x14ac:dyDescent="0.45">
      <c r="D315" s="84"/>
      <c r="E315" s="84"/>
    </row>
    <row r="316" spans="4:5" x14ac:dyDescent="0.45">
      <c r="D316" s="85"/>
      <c r="E316" s="84"/>
    </row>
    <row r="317" spans="4:5" x14ac:dyDescent="0.45">
      <c r="D317" s="84"/>
      <c r="E317" s="84"/>
    </row>
    <row r="318" spans="4:5" x14ac:dyDescent="0.45">
      <c r="D318" s="84"/>
      <c r="E318" s="84"/>
    </row>
    <row r="319" spans="4:5" x14ac:dyDescent="0.45">
      <c r="D319" s="84"/>
      <c r="E319" s="84"/>
    </row>
    <row r="320" spans="4:5" x14ac:dyDescent="0.45">
      <c r="D320" s="84"/>
      <c r="E320" s="84"/>
    </row>
    <row r="321" spans="4:5" x14ac:dyDescent="0.45">
      <c r="D321" s="84"/>
      <c r="E321" s="84"/>
    </row>
    <row r="322" spans="4:5" x14ac:dyDescent="0.45">
      <c r="D322" s="84"/>
      <c r="E322" s="84"/>
    </row>
    <row r="323" spans="4:5" x14ac:dyDescent="0.45">
      <c r="D323" s="84"/>
      <c r="E323" s="84"/>
    </row>
    <row r="324" spans="4:5" x14ac:dyDescent="0.45">
      <c r="D324" s="84"/>
      <c r="E324" s="84"/>
    </row>
    <row r="325" spans="4:5" x14ac:dyDescent="0.45">
      <c r="D325" s="84"/>
      <c r="E325" s="84"/>
    </row>
    <row r="326" spans="4:5" x14ac:dyDescent="0.45">
      <c r="D326" s="84"/>
      <c r="E326" s="84"/>
    </row>
    <row r="327" spans="4:5" x14ac:dyDescent="0.45">
      <c r="D327" s="84"/>
      <c r="E327" s="84"/>
    </row>
    <row r="328" spans="4:5" x14ac:dyDescent="0.45">
      <c r="D328" s="84"/>
      <c r="E328" s="84"/>
    </row>
    <row r="329" spans="4:5" x14ac:dyDescent="0.45">
      <c r="D329" s="84"/>
      <c r="E329" s="84"/>
    </row>
    <row r="330" spans="4:5" x14ac:dyDescent="0.45">
      <c r="D330" s="84"/>
      <c r="E330" s="84"/>
    </row>
    <row r="331" spans="4:5" x14ac:dyDescent="0.45">
      <c r="D331" s="84"/>
      <c r="E331" s="84"/>
    </row>
    <row r="332" spans="4:5" x14ac:dyDescent="0.45">
      <c r="D332" s="84"/>
      <c r="E332" s="84"/>
    </row>
    <row r="333" spans="4:5" x14ac:dyDescent="0.45">
      <c r="D333" s="85"/>
      <c r="E333" s="84"/>
    </row>
    <row r="334" spans="4:5" x14ac:dyDescent="0.45">
      <c r="D334" s="84"/>
      <c r="E334" s="84"/>
    </row>
  </sheetData>
  <mergeCells count="1">
    <mergeCell ref="D4:E4"/>
  </mergeCells>
  <pageMargins left="0.70866141732283472" right="0.70866141732283472" top="0.74803149606299213" bottom="0.74803149606299213" header="0.31496062992125984" footer="0.31496062992125984"/>
  <pageSetup paperSize="9" scale="47"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3179-B6B1-4F4C-AF36-55847935D3D5}">
  <sheetPr>
    <pageSetUpPr fitToPage="1"/>
  </sheetPr>
  <dimension ref="B2:G42"/>
  <sheetViews>
    <sheetView showGridLines="0" tabSelected="1" zoomScaleNormal="100" workbookViewId="0"/>
  </sheetViews>
  <sheetFormatPr defaultRowHeight="14.25" x14ac:dyDescent="0.45"/>
  <cols>
    <col min="2" max="2" width="17.3984375" bestFit="1" customWidth="1"/>
    <col min="3" max="3" width="58" style="7" customWidth="1"/>
    <col min="4" max="4" width="116.59765625" style="7" customWidth="1"/>
    <col min="5" max="5" width="8.73046875" bestFit="1" customWidth="1"/>
    <col min="6" max="6" width="6.59765625" bestFit="1" customWidth="1"/>
    <col min="7" max="7" width="14.86328125" bestFit="1" customWidth="1"/>
  </cols>
  <sheetData>
    <row r="2" spans="2:7" ht="21" x14ac:dyDescent="0.45">
      <c r="B2" s="60" t="s">
        <v>685</v>
      </c>
    </row>
    <row r="5" spans="2:7" ht="15.4" x14ac:dyDescent="0.45">
      <c r="B5" s="70"/>
      <c r="C5" s="81"/>
      <c r="D5" s="81"/>
      <c r="E5" s="98" t="s">
        <v>682</v>
      </c>
      <c r="F5" s="98"/>
      <c r="G5" s="98"/>
    </row>
    <row r="6" spans="2:7" ht="15.4" x14ac:dyDescent="0.45">
      <c r="B6" s="70" t="s">
        <v>684</v>
      </c>
      <c r="C6" s="81" t="s">
        <v>683</v>
      </c>
      <c r="D6" s="81" t="s">
        <v>0</v>
      </c>
      <c r="E6" s="70" t="s">
        <v>477</v>
      </c>
      <c r="F6" s="70" t="s">
        <v>476</v>
      </c>
      <c r="G6" s="70" t="s">
        <v>604</v>
      </c>
    </row>
    <row r="7" spans="2:7" s="79" customFormat="1" ht="27.75" x14ac:dyDescent="0.45">
      <c r="B7" s="61" t="s">
        <v>491</v>
      </c>
      <c r="C7" s="62" t="s">
        <v>596</v>
      </c>
      <c r="D7" s="63" t="s">
        <v>730</v>
      </c>
      <c r="E7" s="64" t="s">
        <v>508</v>
      </c>
      <c r="F7" s="64">
        <v>1</v>
      </c>
      <c r="G7" s="64">
        <v>12</v>
      </c>
    </row>
    <row r="8" spans="2:7" s="79" customFormat="1" ht="27.75" x14ac:dyDescent="0.45">
      <c r="B8" s="61" t="s">
        <v>492</v>
      </c>
      <c r="C8" s="62" t="s">
        <v>597</v>
      </c>
      <c r="D8" s="63" t="s">
        <v>731</v>
      </c>
      <c r="E8" s="64" t="s">
        <v>508</v>
      </c>
      <c r="F8" s="64">
        <v>1</v>
      </c>
      <c r="G8" s="64">
        <v>15</v>
      </c>
    </row>
    <row r="9" spans="2:7" s="79" customFormat="1" ht="27.75" x14ac:dyDescent="0.45">
      <c r="B9" s="61" t="s">
        <v>493</v>
      </c>
      <c r="C9" s="62" t="s">
        <v>598</v>
      </c>
      <c r="D9" s="65" t="s">
        <v>686</v>
      </c>
      <c r="E9" s="64" t="s">
        <v>508</v>
      </c>
      <c r="F9" s="64">
        <v>1</v>
      </c>
      <c r="G9" s="64"/>
    </row>
    <row r="10" spans="2:7" s="79" customFormat="1" ht="27.75" x14ac:dyDescent="0.45">
      <c r="B10" s="61" t="s">
        <v>494</v>
      </c>
      <c r="C10" s="62" t="s">
        <v>687</v>
      </c>
      <c r="D10" s="63" t="s">
        <v>510</v>
      </c>
      <c r="E10" s="64" t="s">
        <v>507</v>
      </c>
      <c r="F10" s="80">
        <v>2</v>
      </c>
      <c r="G10" s="64">
        <v>8</v>
      </c>
    </row>
    <row r="11" spans="2:7" s="79" customFormat="1" ht="27.75" x14ac:dyDescent="0.45">
      <c r="B11" s="61" t="s">
        <v>495</v>
      </c>
      <c r="C11" s="62" t="s">
        <v>484</v>
      </c>
      <c r="D11" s="67" t="s">
        <v>511</v>
      </c>
      <c r="E11" s="64" t="s">
        <v>507</v>
      </c>
      <c r="F11" s="80">
        <v>2</v>
      </c>
      <c r="G11" s="64">
        <v>8</v>
      </c>
    </row>
    <row r="12" spans="2:7" s="79" customFormat="1" ht="15.4" x14ac:dyDescent="0.45">
      <c r="B12" s="61" t="s">
        <v>496</v>
      </c>
      <c r="C12" s="62" t="s">
        <v>612</v>
      </c>
      <c r="D12" s="63" t="s">
        <v>688</v>
      </c>
      <c r="E12" s="64" t="s">
        <v>507</v>
      </c>
      <c r="F12" s="80">
        <v>2</v>
      </c>
      <c r="G12" s="64"/>
    </row>
    <row r="13" spans="2:7" s="79" customFormat="1" ht="15.75" x14ac:dyDescent="0.45">
      <c r="B13" s="61" t="s">
        <v>498</v>
      </c>
      <c r="C13" s="62" t="s">
        <v>613</v>
      </c>
      <c r="D13" s="63" t="s">
        <v>689</v>
      </c>
      <c r="E13" s="64" t="s">
        <v>507</v>
      </c>
      <c r="F13" s="80">
        <v>2</v>
      </c>
      <c r="G13" s="64"/>
    </row>
    <row r="14" spans="2:7" s="79" customFormat="1" ht="15.75" x14ac:dyDescent="0.45">
      <c r="B14" s="61" t="s">
        <v>499</v>
      </c>
      <c r="C14" s="62" t="s">
        <v>614</v>
      </c>
      <c r="D14" s="63" t="s">
        <v>690</v>
      </c>
      <c r="E14" s="64" t="s">
        <v>507</v>
      </c>
      <c r="F14" s="80">
        <v>2</v>
      </c>
      <c r="G14" s="64"/>
    </row>
    <row r="15" spans="2:7" s="79" customFormat="1" ht="15.75" x14ac:dyDescent="0.45">
      <c r="B15" s="61" t="s">
        <v>500</v>
      </c>
      <c r="C15" s="62" t="s">
        <v>615</v>
      </c>
      <c r="D15" s="63" t="s">
        <v>691</v>
      </c>
      <c r="E15" s="64" t="s">
        <v>507</v>
      </c>
      <c r="F15" s="80">
        <v>2</v>
      </c>
      <c r="G15" s="64"/>
    </row>
    <row r="16" spans="2:7" s="79" customFormat="1" ht="15.75" x14ac:dyDescent="0.45">
      <c r="B16" s="61" t="s">
        <v>501</v>
      </c>
      <c r="C16" s="62" t="s">
        <v>616</v>
      </c>
      <c r="D16" s="63" t="s">
        <v>692</v>
      </c>
      <c r="E16" s="64" t="s">
        <v>507</v>
      </c>
      <c r="F16" s="80">
        <v>2</v>
      </c>
      <c r="G16" s="64"/>
    </row>
    <row r="17" spans="2:7" s="79" customFormat="1" ht="27.75" x14ac:dyDescent="0.45">
      <c r="B17" s="61" t="s">
        <v>502</v>
      </c>
      <c r="C17" s="62" t="s">
        <v>611</v>
      </c>
      <c r="D17" s="63" t="s">
        <v>693</v>
      </c>
      <c r="E17" s="64" t="s">
        <v>507</v>
      </c>
      <c r="F17" s="80">
        <v>2</v>
      </c>
      <c r="G17" s="64">
        <v>8</v>
      </c>
    </row>
    <row r="18" spans="2:7" s="79" customFormat="1" ht="27.75" x14ac:dyDescent="0.45">
      <c r="B18" s="61" t="s">
        <v>503</v>
      </c>
      <c r="C18" s="62" t="s">
        <v>485</v>
      </c>
      <c r="D18" s="67" t="s">
        <v>512</v>
      </c>
      <c r="E18" s="64" t="s">
        <v>507</v>
      </c>
      <c r="F18" s="80">
        <v>2</v>
      </c>
      <c r="G18" s="64"/>
    </row>
    <row r="19" spans="2:7" s="79" customFormat="1" ht="15.4" x14ac:dyDescent="0.45">
      <c r="B19" s="61" t="s">
        <v>504</v>
      </c>
      <c r="C19" s="78" t="s">
        <v>486</v>
      </c>
      <c r="D19" s="63" t="s">
        <v>694</v>
      </c>
      <c r="E19" s="64" t="s">
        <v>507</v>
      </c>
      <c r="F19" s="80">
        <v>2</v>
      </c>
      <c r="G19" s="64"/>
    </row>
    <row r="20" spans="2:7" s="79" customFormat="1" ht="15.75" x14ac:dyDescent="0.45">
      <c r="B20" s="61" t="s">
        <v>505</v>
      </c>
      <c r="C20" s="78" t="s">
        <v>607</v>
      </c>
      <c r="D20" s="63" t="s">
        <v>695</v>
      </c>
      <c r="E20" s="64" t="s">
        <v>507</v>
      </c>
      <c r="F20" s="80">
        <v>2</v>
      </c>
      <c r="G20" s="64"/>
    </row>
    <row r="21" spans="2:7" s="79" customFormat="1" ht="15.75" x14ac:dyDescent="0.45">
      <c r="B21" s="61" t="s">
        <v>506</v>
      </c>
      <c r="C21" s="78" t="s">
        <v>608</v>
      </c>
      <c r="D21" s="63" t="s">
        <v>696</v>
      </c>
      <c r="E21" s="64" t="s">
        <v>507</v>
      </c>
      <c r="F21" s="80">
        <v>2</v>
      </c>
      <c r="G21" s="64"/>
    </row>
    <row r="22" spans="2:7" s="79" customFormat="1" ht="15.75" x14ac:dyDescent="0.45">
      <c r="B22" s="61" t="s">
        <v>497</v>
      </c>
      <c r="C22" s="78" t="s">
        <v>609</v>
      </c>
      <c r="D22" s="63" t="s">
        <v>697</v>
      </c>
      <c r="E22" s="64" t="s">
        <v>507</v>
      </c>
      <c r="F22" s="80">
        <v>2</v>
      </c>
      <c r="G22" s="64"/>
    </row>
    <row r="23" spans="2:7" s="79" customFormat="1" ht="15.75" x14ac:dyDescent="0.45">
      <c r="B23" s="61" t="s">
        <v>606</v>
      </c>
      <c r="C23" s="78" t="s">
        <v>610</v>
      </c>
      <c r="D23" s="63" t="s">
        <v>843</v>
      </c>
      <c r="E23" s="64" t="s">
        <v>507</v>
      </c>
      <c r="F23" s="80">
        <v>2</v>
      </c>
      <c r="G23" s="64"/>
    </row>
    <row r="24" spans="2:7" s="79" customFormat="1" ht="27.75" x14ac:dyDescent="0.45">
      <c r="B24" s="61" t="s">
        <v>826</v>
      </c>
      <c r="C24" s="62" t="s">
        <v>489</v>
      </c>
      <c r="D24" s="63" t="s">
        <v>513</v>
      </c>
      <c r="E24" s="64"/>
      <c r="F24" s="64"/>
      <c r="G24" s="64"/>
    </row>
    <row r="25" spans="2:7" s="79" customFormat="1" ht="27.75" x14ac:dyDescent="0.45">
      <c r="B25" s="61" t="s">
        <v>827</v>
      </c>
      <c r="C25" s="62" t="s">
        <v>490</v>
      </c>
      <c r="D25" s="63" t="s">
        <v>838</v>
      </c>
      <c r="E25" s="64"/>
      <c r="F25" s="64"/>
      <c r="G25" s="64"/>
    </row>
    <row r="26" spans="2:7" s="79" customFormat="1" x14ac:dyDescent="0.45">
      <c r="B26" s="61" t="s">
        <v>479</v>
      </c>
      <c r="C26" s="62" t="s">
        <v>622</v>
      </c>
      <c r="D26" s="63" t="s">
        <v>839</v>
      </c>
      <c r="E26" s="68" t="s">
        <v>478</v>
      </c>
      <c r="F26" s="64">
        <v>1</v>
      </c>
      <c r="G26" s="64">
        <v>10</v>
      </c>
    </row>
    <row r="27" spans="2:7" s="79" customFormat="1" ht="27.75" x14ac:dyDescent="0.45">
      <c r="B27" s="61" t="s">
        <v>480</v>
      </c>
      <c r="C27" s="62" t="s">
        <v>623</v>
      </c>
      <c r="D27" s="63" t="s">
        <v>842</v>
      </c>
      <c r="E27" s="68" t="s">
        <v>478</v>
      </c>
      <c r="F27" s="64">
        <v>2</v>
      </c>
      <c r="G27" s="64">
        <v>13</v>
      </c>
    </row>
    <row r="28" spans="2:7" s="79" customFormat="1" x14ac:dyDescent="0.45">
      <c r="B28" s="61" t="s">
        <v>481</v>
      </c>
      <c r="C28" s="62" t="s">
        <v>624</v>
      </c>
      <c r="D28" s="63" t="s">
        <v>840</v>
      </c>
      <c r="E28" s="68" t="s">
        <v>478</v>
      </c>
      <c r="F28" s="64">
        <v>1</v>
      </c>
      <c r="G28" s="64">
        <v>11</v>
      </c>
    </row>
    <row r="29" spans="2:7" s="79" customFormat="1" x14ac:dyDescent="0.45">
      <c r="B29" s="69" t="s">
        <v>514</v>
      </c>
      <c r="C29" s="62" t="s">
        <v>625</v>
      </c>
      <c r="D29" s="63" t="s">
        <v>841</v>
      </c>
      <c r="E29" s="68" t="s">
        <v>478</v>
      </c>
      <c r="F29" s="64">
        <v>1</v>
      </c>
      <c r="G29" s="64">
        <v>12</v>
      </c>
    </row>
    <row r="30" spans="2:7" s="79" customFormat="1" x14ac:dyDescent="0.45">
      <c r="B30" s="84" t="s">
        <v>700</v>
      </c>
      <c r="C30" s="88" t="s">
        <v>710</v>
      </c>
      <c r="D30" s="85" t="s">
        <v>820</v>
      </c>
      <c r="E30" s="68" t="s">
        <v>824</v>
      </c>
      <c r="F30" s="89">
        <v>2</v>
      </c>
      <c r="G30" s="89"/>
    </row>
    <row r="31" spans="2:7" s="79" customFormat="1" x14ac:dyDescent="0.45">
      <c r="B31" s="84" t="s">
        <v>701</v>
      </c>
      <c r="C31" s="88" t="s">
        <v>711</v>
      </c>
      <c r="D31" s="85" t="s">
        <v>821</v>
      </c>
      <c r="E31" s="68" t="s">
        <v>824</v>
      </c>
      <c r="F31" s="89">
        <v>2</v>
      </c>
      <c r="G31" s="89"/>
    </row>
    <row r="32" spans="2:7" s="79" customFormat="1" x14ac:dyDescent="0.45">
      <c r="B32" s="84" t="s">
        <v>702</v>
      </c>
      <c r="C32" s="88" t="s">
        <v>712</v>
      </c>
      <c r="D32" s="85" t="s">
        <v>822</v>
      </c>
      <c r="E32" s="68" t="s">
        <v>824</v>
      </c>
      <c r="F32" s="89">
        <v>2</v>
      </c>
      <c r="G32" s="89"/>
    </row>
    <row r="33" spans="2:7" s="79" customFormat="1" x14ac:dyDescent="0.45">
      <c r="B33" s="84" t="s">
        <v>703</v>
      </c>
      <c r="C33" s="88" t="s">
        <v>713</v>
      </c>
      <c r="D33" s="87" t="s">
        <v>823</v>
      </c>
      <c r="E33" s="68" t="s">
        <v>824</v>
      </c>
      <c r="F33" s="89">
        <v>2</v>
      </c>
      <c r="G33" s="89"/>
    </row>
    <row r="34" spans="2:7" s="79" customFormat="1" ht="27.75" x14ac:dyDescent="0.45">
      <c r="B34" s="84" t="s">
        <v>704</v>
      </c>
      <c r="C34" s="88" t="s">
        <v>714</v>
      </c>
      <c r="D34" s="85" t="s">
        <v>814</v>
      </c>
      <c r="E34" s="68" t="s">
        <v>825</v>
      </c>
      <c r="F34" s="89">
        <v>1</v>
      </c>
      <c r="G34" s="89"/>
    </row>
    <row r="35" spans="2:7" s="79" customFormat="1" ht="27.75" x14ac:dyDescent="0.45">
      <c r="B35" s="84" t="s">
        <v>705</v>
      </c>
      <c r="C35" s="88" t="s">
        <v>715</v>
      </c>
      <c r="D35" s="85" t="s">
        <v>815</v>
      </c>
      <c r="E35" s="68" t="s">
        <v>825</v>
      </c>
      <c r="F35" s="89">
        <v>1</v>
      </c>
      <c r="G35" s="89"/>
    </row>
    <row r="36" spans="2:7" s="79" customFormat="1" ht="27.75" x14ac:dyDescent="0.45">
      <c r="B36" s="84" t="s">
        <v>706</v>
      </c>
      <c r="C36" s="88" t="s">
        <v>716</v>
      </c>
      <c r="D36" s="85" t="s">
        <v>816</v>
      </c>
      <c r="E36" s="68" t="s">
        <v>825</v>
      </c>
      <c r="F36" s="89">
        <v>1</v>
      </c>
      <c r="G36" s="89"/>
    </row>
    <row r="37" spans="2:7" s="79" customFormat="1" ht="27.75" x14ac:dyDescent="0.45">
      <c r="B37" s="84" t="s">
        <v>707</v>
      </c>
      <c r="C37" s="88" t="s">
        <v>714</v>
      </c>
      <c r="D37" s="85" t="s">
        <v>817</v>
      </c>
      <c r="E37" s="68" t="s">
        <v>825</v>
      </c>
      <c r="F37" s="89">
        <v>1</v>
      </c>
      <c r="G37" s="89"/>
    </row>
    <row r="38" spans="2:7" s="79" customFormat="1" ht="27.75" x14ac:dyDescent="0.45">
      <c r="B38" s="84" t="s">
        <v>708</v>
      </c>
      <c r="C38" s="88" t="s">
        <v>715</v>
      </c>
      <c r="D38" s="85" t="s">
        <v>818</v>
      </c>
      <c r="E38" s="68" t="s">
        <v>825</v>
      </c>
      <c r="F38" s="89">
        <v>1</v>
      </c>
      <c r="G38" s="89"/>
    </row>
    <row r="39" spans="2:7" s="79" customFormat="1" ht="27.75" x14ac:dyDescent="0.45">
      <c r="B39" s="84" t="s">
        <v>709</v>
      </c>
      <c r="C39" s="88" t="s">
        <v>716</v>
      </c>
      <c r="D39" s="85" t="s">
        <v>819</v>
      </c>
      <c r="E39" s="68" t="s">
        <v>825</v>
      </c>
      <c r="F39" s="89">
        <v>1</v>
      </c>
      <c r="G39" s="89"/>
    </row>
    <row r="40" spans="2:7" s="79" customFormat="1" x14ac:dyDescent="0.45">
      <c r="B40" s="61" t="s">
        <v>828</v>
      </c>
      <c r="C40" s="62" t="s">
        <v>832</v>
      </c>
      <c r="D40" s="85" t="s">
        <v>835</v>
      </c>
      <c r="E40" s="68" t="s">
        <v>830</v>
      </c>
      <c r="F40" s="89">
        <v>1</v>
      </c>
      <c r="G40" s="89"/>
    </row>
    <row r="41" spans="2:7" x14ac:dyDescent="0.45">
      <c r="B41" s="69" t="s">
        <v>829</v>
      </c>
      <c r="C41" s="62" t="s">
        <v>833</v>
      </c>
      <c r="D41" s="63" t="s">
        <v>836</v>
      </c>
      <c r="E41" s="68" t="s">
        <v>830</v>
      </c>
      <c r="F41" s="89">
        <v>1</v>
      </c>
    </row>
    <row r="42" spans="2:7" x14ac:dyDescent="0.45">
      <c r="B42" s="84" t="s">
        <v>831</v>
      </c>
      <c r="C42" s="62" t="s">
        <v>834</v>
      </c>
      <c r="D42" s="63" t="s">
        <v>837</v>
      </c>
      <c r="E42" s="68" t="s">
        <v>830</v>
      </c>
      <c r="F42" s="89">
        <v>1</v>
      </c>
    </row>
  </sheetData>
  <mergeCells count="1">
    <mergeCell ref="E5:G5"/>
  </mergeCells>
  <pageMargins left="0.70866141732283472" right="0.70866141732283472" top="0.74803149606299213" bottom="0.74803149606299213" header="0.31496062992125984" footer="0.31496062992125984"/>
  <pageSetup paperSize="9" scale="3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07FD4-14FF-418B-8DA4-CBD21EE9F4BD}">
  <dimension ref="B1:K17"/>
  <sheetViews>
    <sheetView workbookViewId="0">
      <selection activeCell="F14" sqref="F14"/>
    </sheetView>
  </sheetViews>
  <sheetFormatPr defaultRowHeight="14.25" x14ac:dyDescent="0.45"/>
  <cols>
    <col min="2" max="2" width="18.73046875" customWidth="1"/>
    <col min="3" max="4" width="15.73046875" customWidth="1"/>
    <col min="5" max="6" width="12.73046875" customWidth="1"/>
    <col min="7" max="7" width="18.73046875" customWidth="1"/>
    <col min="8" max="8" width="12.73046875" customWidth="1"/>
    <col min="11" max="11" width="50.73046875" customWidth="1"/>
  </cols>
  <sheetData>
    <row r="1" spans="2:11" ht="85.5" x14ac:dyDescent="0.45">
      <c r="K1" s="17" t="s">
        <v>129</v>
      </c>
    </row>
    <row r="2" spans="2:11" s="7" customFormat="1" x14ac:dyDescent="0.45">
      <c r="B2" s="9" t="s">
        <v>71</v>
      </c>
      <c r="C2" s="9" t="s">
        <v>77</v>
      </c>
      <c r="D2" s="9" t="s">
        <v>80</v>
      </c>
      <c r="F2" s="13" t="s">
        <v>61</v>
      </c>
      <c r="G2" s="16" t="s">
        <v>75</v>
      </c>
    </row>
    <row r="3" spans="2:11" x14ac:dyDescent="0.45">
      <c r="B3" t="s">
        <v>72</v>
      </c>
      <c r="C3" s="10">
        <v>5000</v>
      </c>
      <c r="D3" s="10">
        <f>C3*800</f>
        <v>4000000</v>
      </c>
      <c r="F3" s="13" t="s">
        <v>62</v>
      </c>
      <c r="G3" s="15">
        <v>3000</v>
      </c>
      <c r="H3" s="15">
        <v>9000</v>
      </c>
    </row>
    <row r="4" spans="2:11" x14ac:dyDescent="0.45">
      <c r="B4" t="s">
        <v>73</v>
      </c>
      <c r="C4" s="10">
        <v>2000</v>
      </c>
      <c r="D4" s="10">
        <f>C4*3500</f>
        <v>7000000</v>
      </c>
      <c r="F4" s="13" t="s">
        <v>63</v>
      </c>
      <c r="G4" s="14">
        <v>10000</v>
      </c>
    </row>
    <row r="5" spans="2:11" x14ac:dyDescent="0.45">
      <c r="B5" t="s">
        <v>74</v>
      </c>
      <c r="C5" s="10">
        <v>10000</v>
      </c>
      <c r="D5" s="10">
        <f>C5*8500</f>
        <v>85000000</v>
      </c>
      <c r="F5" s="13" t="s">
        <v>64</v>
      </c>
      <c r="G5" s="14">
        <v>14999</v>
      </c>
    </row>
    <row r="6" spans="2:11" x14ac:dyDescent="0.45">
      <c r="B6" s="40" t="s">
        <v>75</v>
      </c>
      <c r="C6" s="41">
        <v>15000</v>
      </c>
      <c r="D6" s="41">
        <f>C6*12000</f>
        <v>180000000</v>
      </c>
      <c r="F6" s="13" t="s">
        <v>65</v>
      </c>
      <c r="G6" s="15">
        <f>C6</f>
        <v>15000</v>
      </c>
    </row>
    <row r="7" spans="2:11" x14ac:dyDescent="0.45">
      <c r="B7" t="s">
        <v>76</v>
      </c>
      <c r="C7" s="10">
        <v>8000</v>
      </c>
      <c r="D7" s="10">
        <f>C7*20000</f>
        <v>160000000</v>
      </c>
      <c r="F7" s="13" t="s">
        <v>66</v>
      </c>
      <c r="G7" s="14">
        <f>D6</f>
        <v>180000000</v>
      </c>
    </row>
    <row r="8" spans="2:11" x14ac:dyDescent="0.45">
      <c r="B8" s="11" t="s">
        <v>78</v>
      </c>
      <c r="C8" s="12">
        <f>SUM(C3:C7)</f>
        <v>40000</v>
      </c>
      <c r="D8" s="12">
        <f>SUM(D3:D7)</f>
        <v>436000000</v>
      </c>
    </row>
    <row r="9" spans="2:11" x14ac:dyDescent="0.45">
      <c r="G9" s="14">
        <f>G7/G6</f>
        <v>12000</v>
      </c>
      <c r="H9" s="14">
        <f>G7/G6</f>
        <v>12000</v>
      </c>
    </row>
    <row r="10" spans="2:11" x14ac:dyDescent="0.45">
      <c r="B10" t="s">
        <v>79</v>
      </c>
      <c r="C10" s="10">
        <f>C8/2</f>
        <v>20000</v>
      </c>
      <c r="D10" s="10"/>
      <c r="G10" s="14">
        <f>G9-G4</f>
        <v>2000</v>
      </c>
      <c r="H10" s="14">
        <f>G5-H9</f>
        <v>2999</v>
      </c>
    </row>
    <row r="11" spans="2:11" x14ac:dyDescent="0.45">
      <c r="C11" s="10"/>
      <c r="D11" s="10"/>
      <c r="G11" s="14"/>
      <c r="H11" s="14"/>
    </row>
    <row r="12" spans="2:11" x14ac:dyDescent="0.45">
      <c r="C12" s="31" t="s">
        <v>418</v>
      </c>
      <c r="D12" s="31" t="s">
        <v>419</v>
      </c>
      <c r="G12">
        <f>G3/(G6/2)</f>
        <v>0.4</v>
      </c>
      <c r="H12">
        <f>(H3-(G6/2))/(G6/2)</f>
        <v>0.2</v>
      </c>
    </row>
    <row r="13" spans="2:11" x14ac:dyDescent="0.45">
      <c r="B13" s="19"/>
      <c r="C13" s="18">
        <v>0</v>
      </c>
      <c r="D13" s="18">
        <v>10000</v>
      </c>
      <c r="E13" s="13" t="s">
        <v>63</v>
      </c>
      <c r="G13" s="14">
        <f>G10*G12</f>
        <v>800</v>
      </c>
    </row>
    <row r="14" spans="2:11" x14ac:dyDescent="0.45">
      <c r="B14" s="20" t="s">
        <v>62</v>
      </c>
      <c r="C14" s="18">
        <v>3000</v>
      </c>
      <c r="D14" s="42">
        <f>D13+C14/C15*(D15-D13)</f>
        <v>10800</v>
      </c>
      <c r="E14" s="21"/>
      <c r="G14" s="14">
        <f>G4+G13</f>
        <v>10800</v>
      </c>
      <c r="H14" s="14">
        <f>H9+H10*H12</f>
        <v>12599.8</v>
      </c>
    </row>
    <row r="15" spans="2:11" x14ac:dyDescent="0.45">
      <c r="B15" s="19"/>
      <c r="C15" s="18">
        <v>7500</v>
      </c>
      <c r="D15" s="18">
        <f>D6/C6</f>
        <v>12000</v>
      </c>
      <c r="E15" s="21"/>
    </row>
    <row r="16" spans="2:11" x14ac:dyDescent="0.45">
      <c r="B16" s="19"/>
      <c r="C16" s="10"/>
      <c r="D16" s="10"/>
      <c r="E16" s="21"/>
    </row>
    <row r="17" spans="2:5" x14ac:dyDescent="0.45">
      <c r="B17" s="20" t="s">
        <v>65</v>
      </c>
      <c r="C17" s="18">
        <v>15000</v>
      </c>
      <c r="D17" s="18">
        <v>14999</v>
      </c>
      <c r="E17" s="13" t="s">
        <v>64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3904-CB38-46FD-A600-5D90F15A8C77}">
  <sheetPr filterMode="1"/>
  <dimension ref="A1:AC70"/>
  <sheetViews>
    <sheetView zoomScale="80" zoomScaleNormal="80" workbookViewId="0">
      <pane xSplit="3" ySplit="1" topLeftCell="D2" activePane="bottomRight" state="frozen"/>
      <selection activeCell="F27" sqref="F27"/>
      <selection pane="topRight" activeCell="F27" sqref="F27"/>
      <selection pane="bottomLeft" activeCell="F27" sqref="F27"/>
      <selection pane="bottomRight" activeCell="D5" sqref="D5"/>
    </sheetView>
  </sheetViews>
  <sheetFormatPr defaultColWidth="9.1328125" defaultRowHeight="14.25" x14ac:dyDescent="0.45"/>
  <cols>
    <col min="1" max="1" width="10.73046875" style="1" customWidth="1"/>
    <col min="2" max="3" width="24.73046875" style="1" customWidth="1"/>
    <col min="4" max="4" width="40.73046875" style="1" customWidth="1"/>
    <col min="5" max="5" width="16.73046875" style="1" customWidth="1"/>
    <col min="6" max="7" width="12.73046875" style="1" customWidth="1"/>
    <col min="8" max="8" width="16.73046875" style="1" customWidth="1"/>
    <col min="9" max="10" width="12.73046875" style="1" customWidth="1"/>
    <col min="11" max="11" width="20.73046875" style="1" customWidth="1"/>
    <col min="12" max="12" width="40.73046875" style="1" customWidth="1"/>
    <col min="13" max="14" width="35.73046875" style="1" customWidth="1"/>
    <col min="15" max="15" width="35.73046875" style="1" hidden="1" customWidth="1"/>
    <col min="16" max="16" width="100.73046875" style="1" customWidth="1"/>
    <col min="17" max="17" width="60.73046875" style="1" customWidth="1"/>
    <col min="18" max="20" width="20.73046875" style="1" customWidth="1"/>
    <col min="21" max="22" width="10.73046875" style="1" customWidth="1"/>
    <col min="23" max="23" width="20.73046875" style="1" customWidth="1"/>
    <col min="24" max="24" width="12.73046875" style="1" customWidth="1"/>
    <col min="25" max="25" width="8.73046875" style="1" customWidth="1"/>
    <col min="26" max="27" width="12.73046875" style="1" customWidth="1"/>
    <col min="28" max="28" width="8.73046875" style="1" customWidth="1"/>
    <col min="29" max="29" width="80.73046875" style="1" customWidth="1"/>
    <col min="30" max="16384" width="9.1328125" style="1"/>
  </cols>
  <sheetData>
    <row r="1" spans="1:29" ht="42.75" x14ac:dyDescent="0.45">
      <c r="A1" s="2" t="s">
        <v>14</v>
      </c>
      <c r="B1" s="3" t="s">
        <v>389</v>
      </c>
      <c r="C1" s="2" t="s">
        <v>15</v>
      </c>
      <c r="D1" s="3" t="s">
        <v>0</v>
      </c>
      <c r="E1" s="3" t="s">
        <v>13</v>
      </c>
      <c r="F1" s="2" t="s">
        <v>1</v>
      </c>
      <c r="G1" s="2" t="s">
        <v>8</v>
      </c>
      <c r="H1" s="2" t="s">
        <v>3</v>
      </c>
      <c r="I1" s="2" t="s">
        <v>323</v>
      </c>
      <c r="J1" s="2" t="s">
        <v>324</v>
      </c>
      <c r="K1" s="2" t="s">
        <v>325</v>
      </c>
      <c r="L1" s="2" t="s">
        <v>326</v>
      </c>
      <c r="M1" s="2" t="s">
        <v>224</v>
      </c>
      <c r="N1" s="2" t="s">
        <v>225</v>
      </c>
      <c r="O1" s="2" t="s">
        <v>335</v>
      </c>
      <c r="P1" s="2" t="s">
        <v>336</v>
      </c>
      <c r="Q1" s="2" t="s">
        <v>339</v>
      </c>
      <c r="R1" s="2" t="s">
        <v>9</v>
      </c>
      <c r="S1" s="2" t="s">
        <v>4</v>
      </c>
      <c r="T1" s="2" t="s">
        <v>5</v>
      </c>
      <c r="U1" s="2" t="s">
        <v>17</v>
      </c>
      <c r="V1" s="2" t="s">
        <v>16</v>
      </c>
      <c r="W1" s="2" t="s">
        <v>7</v>
      </c>
      <c r="X1" s="3" t="s">
        <v>12</v>
      </c>
      <c r="Y1" s="2" t="s">
        <v>2</v>
      </c>
      <c r="Z1" s="2" t="s">
        <v>10</v>
      </c>
      <c r="AA1" s="2" t="s">
        <v>11</v>
      </c>
      <c r="AB1" s="2" t="s">
        <v>152</v>
      </c>
      <c r="AC1" s="2" t="s">
        <v>6</v>
      </c>
    </row>
    <row r="2" spans="1:29" ht="42.75" x14ac:dyDescent="0.45">
      <c r="A2" s="43" t="s">
        <v>29</v>
      </c>
      <c r="B2" s="4" t="s">
        <v>81</v>
      </c>
      <c r="C2" s="4" t="s">
        <v>40</v>
      </c>
      <c r="D2" s="8" t="s">
        <v>38</v>
      </c>
      <c r="E2" s="4" t="s">
        <v>26</v>
      </c>
      <c r="F2" s="4" t="s">
        <v>24</v>
      </c>
      <c r="G2" s="4" t="s">
        <v>33</v>
      </c>
      <c r="H2" s="4" t="s">
        <v>36</v>
      </c>
      <c r="I2" s="4" t="s">
        <v>60</v>
      </c>
      <c r="J2" s="4" t="s">
        <v>131</v>
      </c>
      <c r="K2" s="4" t="s">
        <v>327</v>
      </c>
      <c r="L2" s="4" t="s">
        <v>328</v>
      </c>
      <c r="M2" s="4"/>
      <c r="N2" s="4" t="s">
        <v>34</v>
      </c>
      <c r="O2" s="4" t="s">
        <v>334</v>
      </c>
      <c r="P2" s="4" t="s">
        <v>328</v>
      </c>
      <c r="Q2" s="4" t="s">
        <v>328</v>
      </c>
      <c r="R2" s="4"/>
      <c r="S2" s="4" t="s">
        <v>23</v>
      </c>
      <c r="T2" s="4"/>
      <c r="U2" s="4" t="s">
        <v>18</v>
      </c>
      <c r="V2" s="4" t="s">
        <v>18</v>
      </c>
      <c r="W2" s="4" t="s">
        <v>20</v>
      </c>
      <c r="X2" s="4" t="s">
        <v>28</v>
      </c>
      <c r="Y2" s="6">
        <v>0.1</v>
      </c>
      <c r="Z2" s="5">
        <v>44435</v>
      </c>
      <c r="AA2" s="5">
        <v>2958101</v>
      </c>
      <c r="AB2" s="5" t="s">
        <v>153</v>
      </c>
      <c r="AC2" s="4" t="s">
        <v>51</v>
      </c>
    </row>
    <row r="3" spans="1:29" ht="42.75" x14ac:dyDescent="0.45">
      <c r="A3" s="43" t="s">
        <v>30</v>
      </c>
      <c r="B3" s="4" t="s">
        <v>82</v>
      </c>
      <c r="C3" s="4" t="s">
        <v>48</v>
      </c>
      <c r="D3" s="8" t="s">
        <v>37</v>
      </c>
      <c r="E3" s="4" t="s">
        <v>26</v>
      </c>
      <c r="F3" s="4" t="s">
        <v>24</v>
      </c>
      <c r="G3" s="4" t="s">
        <v>33</v>
      </c>
      <c r="H3" s="4" t="s">
        <v>39</v>
      </c>
      <c r="I3" s="4" t="s">
        <v>59</v>
      </c>
      <c r="J3" s="4" t="s">
        <v>131</v>
      </c>
      <c r="K3" s="4" t="s">
        <v>327</v>
      </c>
      <c r="L3" s="4" t="s">
        <v>329</v>
      </c>
      <c r="M3" s="4"/>
      <c r="N3" s="4" t="s">
        <v>34</v>
      </c>
      <c r="O3" s="4" t="s">
        <v>334</v>
      </c>
      <c r="P3" s="4" t="s">
        <v>329</v>
      </c>
      <c r="Q3" s="4" t="s">
        <v>329</v>
      </c>
      <c r="R3" s="4"/>
      <c r="S3" s="4" t="s">
        <v>23</v>
      </c>
      <c r="T3" s="4"/>
      <c r="U3" s="4" t="s">
        <v>18</v>
      </c>
      <c r="V3" s="4" t="s">
        <v>18</v>
      </c>
      <c r="W3" s="4" t="s">
        <v>20</v>
      </c>
      <c r="X3" s="4" t="s">
        <v>28</v>
      </c>
      <c r="Y3" s="6">
        <v>0.1</v>
      </c>
      <c r="Z3" s="5">
        <v>44435</v>
      </c>
      <c r="AA3" s="5">
        <v>2958101</v>
      </c>
      <c r="AB3" s="5" t="s">
        <v>153</v>
      </c>
      <c r="AC3" s="4" t="s">
        <v>51</v>
      </c>
    </row>
    <row r="4" spans="1:29" ht="42.75" x14ac:dyDescent="0.45">
      <c r="A4" s="43" t="s">
        <v>31</v>
      </c>
      <c r="B4" s="4" t="s">
        <v>83</v>
      </c>
      <c r="C4" s="4" t="s">
        <v>41</v>
      </c>
      <c r="D4" s="4" t="s">
        <v>42</v>
      </c>
      <c r="E4" s="4" t="s">
        <v>27</v>
      </c>
      <c r="F4" s="4" t="s">
        <v>24</v>
      </c>
      <c r="G4" s="4" t="s">
        <v>33</v>
      </c>
      <c r="H4" s="4" t="s">
        <v>36</v>
      </c>
      <c r="I4" s="4" t="s">
        <v>59</v>
      </c>
      <c r="J4" s="4" t="s">
        <v>131</v>
      </c>
      <c r="K4" s="4" t="s">
        <v>330</v>
      </c>
      <c r="L4" s="4" t="s">
        <v>331</v>
      </c>
      <c r="M4" s="4"/>
      <c r="N4" s="4" t="s">
        <v>52</v>
      </c>
      <c r="O4" s="4" t="s">
        <v>337</v>
      </c>
      <c r="P4" s="4" t="s">
        <v>331</v>
      </c>
      <c r="Q4" s="4" t="s">
        <v>331</v>
      </c>
      <c r="R4" s="4"/>
      <c r="S4" s="4" t="s">
        <v>23</v>
      </c>
      <c r="T4" s="4"/>
      <c r="U4" s="4" t="s">
        <v>18</v>
      </c>
      <c r="V4" s="4" t="s">
        <v>18</v>
      </c>
      <c r="W4" s="4" t="s">
        <v>20</v>
      </c>
      <c r="X4" s="4" t="s">
        <v>28</v>
      </c>
      <c r="Y4" s="6">
        <v>0.1</v>
      </c>
      <c r="Z4" s="5">
        <v>44435</v>
      </c>
      <c r="AA4" s="5">
        <v>2958101</v>
      </c>
      <c r="AB4" s="5" t="s">
        <v>153</v>
      </c>
      <c r="AC4" s="4" t="s">
        <v>53</v>
      </c>
    </row>
    <row r="5" spans="1:29" ht="42.75" x14ac:dyDescent="0.45">
      <c r="A5" s="43" t="s">
        <v>32</v>
      </c>
      <c r="B5" s="4" t="s">
        <v>84</v>
      </c>
      <c r="C5" s="4" t="s">
        <v>49</v>
      </c>
      <c r="D5" s="4" t="s">
        <v>50</v>
      </c>
      <c r="E5" s="4" t="s">
        <v>27</v>
      </c>
      <c r="F5" s="4" t="s">
        <v>24</v>
      </c>
      <c r="G5" s="4" t="s">
        <v>33</v>
      </c>
      <c r="H5" s="4" t="s">
        <v>39</v>
      </c>
      <c r="I5" s="4" t="s">
        <v>59</v>
      </c>
      <c r="J5" s="4" t="s">
        <v>131</v>
      </c>
      <c r="K5" s="4" t="s">
        <v>330</v>
      </c>
      <c r="L5" s="4" t="s">
        <v>338</v>
      </c>
      <c r="M5" s="4"/>
      <c r="N5" s="4" t="s">
        <v>52</v>
      </c>
      <c r="O5" s="4" t="s">
        <v>337</v>
      </c>
      <c r="P5" s="4" t="s">
        <v>338</v>
      </c>
      <c r="Q5" s="4" t="s">
        <v>338</v>
      </c>
      <c r="R5" s="4"/>
      <c r="S5" s="4" t="s">
        <v>23</v>
      </c>
      <c r="T5" s="4"/>
      <c r="U5" s="4" t="s">
        <v>18</v>
      </c>
      <c r="V5" s="4" t="s">
        <v>18</v>
      </c>
      <c r="W5" s="4" t="s">
        <v>20</v>
      </c>
      <c r="X5" s="4" t="s">
        <v>28</v>
      </c>
      <c r="Y5" s="6">
        <v>0.1</v>
      </c>
      <c r="Z5" s="5">
        <v>44435</v>
      </c>
      <c r="AA5" s="5">
        <v>2958101</v>
      </c>
      <c r="AB5" s="5" t="s">
        <v>153</v>
      </c>
      <c r="AC5" s="4" t="s">
        <v>53</v>
      </c>
    </row>
    <row r="6" spans="1:29" ht="42.75" x14ac:dyDescent="0.45">
      <c r="A6" s="44" t="s">
        <v>44</v>
      </c>
      <c r="B6" s="4" t="s">
        <v>85</v>
      </c>
      <c r="C6" s="4" t="s">
        <v>55</v>
      </c>
      <c r="D6" s="4" t="s">
        <v>43</v>
      </c>
      <c r="E6" s="4" t="s">
        <v>27</v>
      </c>
      <c r="F6" s="4" t="s">
        <v>24</v>
      </c>
      <c r="G6" s="4" t="s">
        <v>33</v>
      </c>
      <c r="H6" s="4" t="s">
        <v>36</v>
      </c>
      <c r="I6" s="4"/>
      <c r="J6" s="22" t="s">
        <v>131</v>
      </c>
      <c r="K6" s="4" t="s">
        <v>45</v>
      </c>
      <c r="L6" s="4" t="s">
        <v>45</v>
      </c>
      <c r="M6" s="4"/>
      <c r="N6" s="4" t="s">
        <v>52</v>
      </c>
      <c r="O6" s="4"/>
      <c r="P6" s="4" t="s">
        <v>46</v>
      </c>
      <c r="Q6" s="4" t="s">
        <v>46</v>
      </c>
      <c r="R6" s="4" t="s">
        <v>47</v>
      </c>
      <c r="S6" s="4" t="s">
        <v>21</v>
      </c>
      <c r="T6" s="4"/>
      <c r="U6" s="4" t="s">
        <v>18</v>
      </c>
      <c r="V6" s="4" t="s">
        <v>18</v>
      </c>
      <c r="W6" s="4" t="s">
        <v>20</v>
      </c>
      <c r="X6" s="4" t="s">
        <v>28</v>
      </c>
      <c r="Y6" s="6">
        <v>0.1</v>
      </c>
      <c r="Z6" s="5">
        <v>44435</v>
      </c>
      <c r="AA6" s="5">
        <v>2958101</v>
      </c>
      <c r="AB6" s="5" t="s">
        <v>153</v>
      </c>
      <c r="AC6" s="4"/>
    </row>
    <row r="7" spans="1:29" ht="42.75" x14ac:dyDescent="0.45">
      <c r="A7" s="44" t="s">
        <v>58</v>
      </c>
      <c r="B7" s="4" t="s">
        <v>86</v>
      </c>
      <c r="C7" s="4" t="s">
        <v>67</v>
      </c>
      <c r="D7" s="4" t="s">
        <v>68</v>
      </c>
      <c r="E7" s="4" t="s">
        <v>27</v>
      </c>
      <c r="F7" s="4" t="s">
        <v>24</v>
      </c>
      <c r="G7" s="4" t="s">
        <v>33</v>
      </c>
      <c r="H7" s="4" t="s">
        <v>39</v>
      </c>
      <c r="I7" s="4"/>
      <c r="J7" s="22" t="s">
        <v>131</v>
      </c>
      <c r="K7" s="4" t="s">
        <v>69</v>
      </c>
      <c r="L7" s="4" t="s">
        <v>69</v>
      </c>
      <c r="M7" s="4"/>
      <c r="N7" s="4" t="s">
        <v>52</v>
      </c>
      <c r="O7" s="4"/>
      <c r="P7" s="4" t="s">
        <v>70</v>
      </c>
      <c r="Q7" s="4" t="s">
        <v>70</v>
      </c>
      <c r="R7" s="4" t="s">
        <v>47</v>
      </c>
      <c r="S7" s="4" t="s">
        <v>21</v>
      </c>
      <c r="T7" s="4"/>
      <c r="U7" s="4" t="s">
        <v>18</v>
      </c>
      <c r="V7" s="4" t="s">
        <v>18</v>
      </c>
      <c r="W7" s="4" t="s">
        <v>20</v>
      </c>
      <c r="X7" s="4" t="s">
        <v>28</v>
      </c>
      <c r="Y7" s="6">
        <v>0.1</v>
      </c>
      <c r="Z7" s="5">
        <v>44435</v>
      </c>
      <c r="AA7" s="5">
        <v>2958101</v>
      </c>
      <c r="AB7" s="5" t="s">
        <v>153</v>
      </c>
      <c r="AC7" s="4"/>
    </row>
    <row r="8" spans="1:29" ht="42.75" hidden="1" x14ac:dyDescent="0.45">
      <c r="A8" s="45" t="s">
        <v>154</v>
      </c>
      <c r="B8" s="4" t="s">
        <v>214</v>
      </c>
      <c r="C8" s="4" t="s">
        <v>213</v>
      </c>
      <c r="D8" s="4" t="s">
        <v>56</v>
      </c>
      <c r="E8" s="4" t="s">
        <v>26</v>
      </c>
      <c r="F8" s="4" t="s">
        <v>24</v>
      </c>
      <c r="G8" s="4" t="s">
        <v>33</v>
      </c>
      <c r="H8" s="4" t="s">
        <v>36</v>
      </c>
      <c r="I8" s="4"/>
      <c r="J8" s="22" t="s">
        <v>131</v>
      </c>
      <c r="K8" s="4" t="s">
        <v>29</v>
      </c>
      <c r="L8" s="4" t="s">
        <v>29</v>
      </c>
      <c r="M8" s="4" t="s">
        <v>52</v>
      </c>
      <c r="N8" s="4"/>
      <c r="O8" s="4"/>
      <c r="P8" s="4" t="s">
        <v>106</v>
      </c>
      <c r="Q8" s="4"/>
      <c r="R8" s="4"/>
      <c r="S8" s="4" t="s">
        <v>21</v>
      </c>
      <c r="T8" s="4"/>
      <c r="U8" s="4" t="s">
        <v>18</v>
      </c>
      <c r="V8" s="4" t="s">
        <v>19</v>
      </c>
      <c r="W8" s="4" t="s">
        <v>20</v>
      </c>
      <c r="X8" s="4" t="s">
        <v>28</v>
      </c>
      <c r="Y8" s="6">
        <v>0.1</v>
      </c>
      <c r="Z8" s="5">
        <v>44435</v>
      </c>
      <c r="AA8" s="5">
        <v>2958101</v>
      </c>
      <c r="AB8" s="5" t="s">
        <v>153</v>
      </c>
      <c r="AC8" s="4" t="s">
        <v>57</v>
      </c>
    </row>
    <row r="9" spans="1:29" ht="327.75" hidden="1" x14ac:dyDescent="0.45">
      <c r="A9" s="45" t="s">
        <v>158</v>
      </c>
      <c r="B9" s="4" t="s">
        <v>87</v>
      </c>
      <c r="C9" s="4" t="s">
        <v>88</v>
      </c>
      <c r="D9" s="4" t="s">
        <v>54</v>
      </c>
      <c r="E9" s="4" t="s">
        <v>126</v>
      </c>
      <c r="F9" s="4" t="s">
        <v>24</v>
      </c>
      <c r="G9" s="4" t="s">
        <v>33</v>
      </c>
      <c r="H9" s="4" t="s">
        <v>36</v>
      </c>
      <c r="I9" s="4"/>
      <c r="J9" s="22" t="s">
        <v>131</v>
      </c>
      <c r="K9" s="4" t="s">
        <v>155</v>
      </c>
      <c r="L9" s="4" t="s">
        <v>155</v>
      </c>
      <c r="M9" s="4" t="s">
        <v>351</v>
      </c>
      <c r="N9" s="4"/>
      <c r="O9" s="4"/>
      <c r="P9" s="4" t="s">
        <v>156</v>
      </c>
      <c r="Q9" s="4"/>
      <c r="R9" s="4"/>
      <c r="S9" s="4" t="s">
        <v>21</v>
      </c>
      <c r="T9" s="4"/>
      <c r="U9" s="4" t="s">
        <v>18</v>
      </c>
      <c r="V9" s="4" t="s">
        <v>19</v>
      </c>
      <c r="W9" s="4" t="s">
        <v>20</v>
      </c>
      <c r="X9" s="4" t="s">
        <v>28</v>
      </c>
      <c r="Y9" s="6">
        <v>0.1</v>
      </c>
      <c r="Z9" s="5">
        <v>44435</v>
      </c>
      <c r="AA9" s="5">
        <v>2958101</v>
      </c>
      <c r="AB9" s="5" t="s">
        <v>153</v>
      </c>
      <c r="AC9" s="4" t="s">
        <v>92</v>
      </c>
    </row>
    <row r="10" spans="1:29" ht="409.5" hidden="1" x14ac:dyDescent="0.45">
      <c r="A10" s="45" t="s">
        <v>163</v>
      </c>
      <c r="B10" s="4" t="s">
        <v>90</v>
      </c>
      <c r="C10" s="4" t="s">
        <v>89</v>
      </c>
      <c r="D10" s="4" t="s">
        <v>91</v>
      </c>
      <c r="E10" s="4" t="s">
        <v>26</v>
      </c>
      <c r="F10" s="4" t="s">
        <v>24</v>
      </c>
      <c r="G10" s="4" t="s">
        <v>33</v>
      </c>
      <c r="H10" s="4" t="s">
        <v>36</v>
      </c>
      <c r="I10" s="4"/>
      <c r="J10" s="22" t="s">
        <v>131</v>
      </c>
      <c r="K10" s="4" t="s">
        <v>155</v>
      </c>
      <c r="L10" s="4" t="s">
        <v>155</v>
      </c>
      <c r="M10" s="4" t="s">
        <v>351</v>
      </c>
      <c r="N10" s="4"/>
      <c r="O10" s="4"/>
      <c r="P10" s="4" t="s">
        <v>157</v>
      </c>
      <c r="Q10" s="4"/>
      <c r="R10" s="4"/>
      <c r="S10" s="4" t="s">
        <v>21</v>
      </c>
      <c r="T10" s="4"/>
      <c r="U10" s="4" t="s">
        <v>18</v>
      </c>
      <c r="V10" s="4" t="s">
        <v>19</v>
      </c>
      <c r="W10" s="4" t="s">
        <v>20</v>
      </c>
      <c r="X10" s="4" t="s">
        <v>28</v>
      </c>
      <c r="Y10" s="6">
        <v>0.1</v>
      </c>
      <c r="Z10" s="5">
        <v>44435</v>
      </c>
      <c r="AA10" s="5">
        <v>2958101</v>
      </c>
      <c r="AB10" s="5" t="s">
        <v>153</v>
      </c>
      <c r="AC10" s="4" t="s">
        <v>92</v>
      </c>
    </row>
    <row r="11" spans="1:29" ht="57" hidden="1" x14ac:dyDescent="0.45">
      <c r="A11" s="45" t="s">
        <v>166</v>
      </c>
      <c r="B11" s="4" t="s">
        <v>95</v>
      </c>
      <c r="C11" s="4" t="s">
        <v>93</v>
      </c>
      <c r="D11" s="4" t="s">
        <v>101</v>
      </c>
      <c r="E11" s="4" t="s">
        <v>27</v>
      </c>
      <c r="F11" s="4" t="s">
        <v>24</v>
      </c>
      <c r="G11" s="4" t="s">
        <v>33</v>
      </c>
      <c r="H11" s="4" t="s">
        <v>36</v>
      </c>
      <c r="I11" s="4"/>
      <c r="J11" s="22" t="s">
        <v>131</v>
      </c>
      <c r="K11" s="27" t="s">
        <v>158</v>
      </c>
      <c r="L11" s="27" t="s">
        <v>158</v>
      </c>
      <c r="M11" s="4"/>
      <c r="N11" s="4"/>
      <c r="O11" s="4"/>
      <c r="P11" s="4" t="s">
        <v>159</v>
      </c>
      <c r="Q11" s="4"/>
      <c r="R11" s="4"/>
      <c r="S11" s="4" t="s">
        <v>21</v>
      </c>
      <c r="T11" s="4"/>
      <c r="U11" s="4" t="s">
        <v>18</v>
      </c>
      <c r="V11" s="4" t="s">
        <v>19</v>
      </c>
      <c r="W11" s="4" t="s">
        <v>20</v>
      </c>
      <c r="X11" s="4" t="s">
        <v>28</v>
      </c>
      <c r="Y11" s="6">
        <v>0.1</v>
      </c>
      <c r="Z11" s="5">
        <v>44435</v>
      </c>
      <c r="AA11" s="5">
        <v>2958101</v>
      </c>
      <c r="AB11" s="5" t="s">
        <v>153</v>
      </c>
      <c r="AC11" s="4" t="s">
        <v>92</v>
      </c>
    </row>
    <row r="12" spans="1:29" ht="57" hidden="1" x14ac:dyDescent="0.45">
      <c r="A12" s="45" t="s">
        <v>167</v>
      </c>
      <c r="B12" s="4" t="s">
        <v>96</v>
      </c>
      <c r="C12" s="4" t="s">
        <v>94</v>
      </c>
      <c r="D12" s="4" t="s">
        <v>102</v>
      </c>
      <c r="E12" s="4" t="s">
        <v>27</v>
      </c>
      <c r="F12" s="4" t="s">
        <v>24</v>
      </c>
      <c r="G12" s="4" t="s">
        <v>33</v>
      </c>
      <c r="H12" s="4" t="s">
        <v>36</v>
      </c>
      <c r="I12" s="4"/>
      <c r="J12" s="22" t="s">
        <v>131</v>
      </c>
      <c r="K12" s="27" t="s">
        <v>158</v>
      </c>
      <c r="L12" s="27" t="s">
        <v>158</v>
      </c>
      <c r="M12" s="4"/>
      <c r="N12" s="4"/>
      <c r="O12" s="4"/>
      <c r="P12" s="4" t="s">
        <v>160</v>
      </c>
      <c r="Q12" s="4"/>
      <c r="R12" s="4"/>
      <c r="S12" s="4" t="s">
        <v>21</v>
      </c>
      <c r="T12" s="4"/>
      <c r="U12" s="4" t="s">
        <v>18</v>
      </c>
      <c r="V12" s="4" t="s">
        <v>19</v>
      </c>
      <c r="W12" s="4" t="s">
        <v>20</v>
      </c>
      <c r="X12" s="4" t="s">
        <v>28</v>
      </c>
      <c r="Y12" s="6">
        <v>0.1</v>
      </c>
      <c r="Z12" s="5">
        <v>44435</v>
      </c>
      <c r="AA12" s="5">
        <v>2958101</v>
      </c>
      <c r="AB12" s="5" t="s">
        <v>153</v>
      </c>
      <c r="AC12" s="4" t="s">
        <v>92</v>
      </c>
    </row>
    <row r="13" spans="1:29" ht="28.5" hidden="1" x14ac:dyDescent="0.45">
      <c r="A13" s="45" t="s">
        <v>168</v>
      </c>
      <c r="B13" s="4" t="s">
        <v>98</v>
      </c>
      <c r="C13" s="4" t="s">
        <v>99</v>
      </c>
      <c r="D13" s="4" t="s">
        <v>103</v>
      </c>
      <c r="E13" s="4" t="s">
        <v>26</v>
      </c>
      <c r="F13" s="4" t="s">
        <v>24</v>
      </c>
      <c r="G13" s="4" t="s">
        <v>33</v>
      </c>
      <c r="H13" s="4" t="s">
        <v>36</v>
      </c>
      <c r="I13" s="4"/>
      <c r="J13" s="22" t="s">
        <v>131</v>
      </c>
      <c r="K13" s="4" t="s">
        <v>164</v>
      </c>
      <c r="L13" s="4" t="s">
        <v>164</v>
      </c>
      <c r="M13" s="4" t="s">
        <v>351</v>
      </c>
      <c r="N13" s="4"/>
      <c r="O13" s="4"/>
      <c r="P13" s="4" t="s">
        <v>161</v>
      </c>
      <c r="Q13" s="4"/>
      <c r="R13" s="4"/>
      <c r="S13" s="4" t="s">
        <v>21</v>
      </c>
      <c r="T13" s="4"/>
      <c r="U13" s="4" t="s">
        <v>18</v>
      </c>
      <c r="V13" s="4" t="s">
        <v>19</v>
      </c>
      <c r="W13" s="4" t="s">
        <v>20</v>
      </c>
      <c r="X13" s="4" t="s">
        <v>28</v>
      </c>
      <c r="Y13" s="6">
        <v>0.1</v>
      </c>
      <c r="Z13" s="5">
        <v>44435</v>
      </c>
      <c r="AA13" s="5">
        <v>2958101</v>
      </c>
      <c r="AB13" s="5" t="s">
        <v>153</v>
      </c>
      <c r="AC13" s="4" t="s">
        <v>92</v>
      </c>
    </row>
    <row r="14" spans="1:29" ht="28.5" hidden="1" x14ac:dyDescent="0.45">
      <c r="A14" s="45" t="s">
        <v>169</v>
      </c>
      <c r="B14" s="4" t="s">
        <v>100</v>
      </c>
      <c r="C14" s="4" t="s">
        <v>97</v>
      </c>
      <c r="D14" s="4" t="s">
        <v>104</v>
      </c>
      <c r="E14" s="4" t="s">
        <v>27</v>
      </c>
      <c r="F14" s="4" t="s">
        <v>24</v>
      </c>
      <c r="G14" s="4" t="s">
        <v>33</v>
      </c>
      <c r="H14" s="4" t="s">
        <v>36</v>
      </c>
      <c r="I14" s="4"/>
      <c r="J14" s="22" t="s">
        <v>131</v>
      </c>
      <c r="K14" s="4" t="s">
        <v>165</v>
      </c>
      <c r="L14" s="4" t="s">
        <v>165</v>
      </c>
      <c r="M14" s="4" t="s">
        <v>351</v>
      </c>
      <c r="N14" s="4"/>
      <c r="O14" s="4"/>
      <c r="P14" s="4" t="s">
        <v>162</v>
      </c>
      <c r="Q14" s="4"/>
      <c r="R14" s="4"/>
      <c r="S14" s="4" t="s">
        <v>21</v>
      </c>
      <c r="T14" s="4"/>
      <c r="U14" s="4" t="s">
        <v>18</v>
      </c>
      <c r="V14" s="4" t="s">
        <v>19</v>
      </c>
      <c r="W14" s="4" t="s">
        <v>20</v>
      </c>
      <c r="X14" s="4" t="s">
        <v>28</v>
      </c>
      <c r="Y14" s="6">
        <v>0.1</v>
      </c>
      <c r="Z14" s="5">
        <v>44435</v>
      </c>
      <c r="AA14" s="5">
        <v>2958101</v>
      </c>
      <c r="AB14" s="5" t="s">
        <v>153</v>
      </c>
      <c r="AC14" s="4" t="s">
        <v>92</v>
      </c>
    </row>
    <row r="15" spans="1:29" ht="57" hidden="1" x14ac:dyDescent="0.45">
      <c r="A15" s="45" t="s">
        <v>171</v>
      </c>
      <c r="B15" s="32" t="s">
        <v>414</v>
      </c>
      <c r="C15" s="32" t="s">
        <v>415</v>
      </c>
      <c r="D15" s="4" t="s">
        <v>105</v>
      </c>
      <c r="E15" s="4" t="s">
        <v>27</v>
      </c>
      <c r="F15" s="4" t="s">
        <v>24</v>
      </c>
      <c r="G15" s="4" t="s">
        <v>33</v>
      </c>
      <c r="H15" s="4" t="s">
        <v>36</v>
      </c>
      <c r="I15" s="4"/>
      <c r="J15" s="22" t="s">
        <v>131</v>
      </c>
      <c r="K15" s="27" t="s">
        <v>170</v>
      </c>
      <c r="L15" s="27" t="s">
        <v>170</v>
      </c>
      <c r="M15" s="4"/>
      <c r="N15" s="4"/>
      <c r="O15" s="4"/>
      <c r="P15" s="4" t="s">
        <v>223</v>
      </c>
      <c r="Q15" s="4"/>
      <c r="R15" s="4"/>
      <c r="S15" s="4" t="s">
        <v>21</v>
      </c>
      <c r="T15" s="4"/>
      <c r="U15" s="4" t="s">
        <v>18</v>
      </c>
      <c r="V15" s="4" t="s">
        <v>19</v>
      </c>
      <c r="W15" s="4" t="s">
        <v>20</v>
      </c>
      <c r="X15" s="4" t="s">
        <v>28</v>
      </c>
      <c r="Y15" s="6">
        <v>0.1</v>
      </c>
      <c r="Z15" s="5">
        <v>44435</v>
      </c>
      <c r="AA15" s="5">
        <v>2958101</v>
      </c>
      <c r="AB15" s="5" t="s">
        <v>153</v>
      </c>
      <c r="AC15" s="4" t="s">
        <v>92</v>
      </c>
    </row>
    <row r="16" spans="1:29" s="25" customFormat="1" ht="28.5" hidden="1" x14ac:dyDescent="0.45">
      <c r="A16" s="45" t="s">
        <v>172</v>
      </c>
      <c r="B16" s="22" t="s">
        <v>216</v>
      </c>
      <c r="C16" s="22" t="s">
        <v>215</v>
      </c>
      <c r="D16" s="22" t="s">
        <v>56</v>
      </c>
      <c r="E16" s="22" t="s">
        <v>26</v>
      </c>
      <c r="F16" s="22" t="s">
        <v>24</v>
      </c>
      <c r="G16" s="22" t="s">
        <v>33</v>
      </c>
      <c r="H16" s="22" t="s">
        <v>128</v>
      </c>
      <c r="I16" s="22"/>
      <c r="J16" s="22" t="s">
        <v>131</v>
      </c>
      <c r="K16" s="22" t="s">
        <v>30</v>
      </c>
      <c r="L16" s="22" t="s">
        <v>30</v>
      </c>
      <c r="M16" s="22"/>
      <c r="N16" s="22"/>
      <c r="O16" s="22"/>
      <c r="P16" s="22" t="s">
        <v>127</v>
      </c>
      <c r="Q16" s="22"/>
      <c r="R16" s="22"/>
      <c r="S16" s="22"/>
      <c r="T16" s="22"/>
      <c r="U16" s="22" t="s">
        <v>18</v>
      </c>
      <c r="V16" s="22" t="s">
        <v>19</v>
      </c>
      <c r="W16" s="22" t="s">
        <v>20</v>
      </c>
      <c r="X16" s="22" t="s">
        <v>28</v>
      </c>
      <c r="Y16" s="23">
        <v>0.1</v>
      </c>
      <c r="Z16" s="5">
        <v>44435</v>
      </c>
      <c r="AA16" s="24">
        <v>2958101</v>
      </c>
      <c r="AB16" s="5" t="s">
        <v>153</v>
      </c>
      <c r="AC16" s="22" t="s">
        <v>57</v>
      </c>
    </row>
    <row r="17" spans="1:29" s="25" customFormat="1" ht="327.75" hidden="1" x14ac:dyDescent="0.45">
      <c r="A17" s="45" t="s">
        <v>177</v>
      </c>
      <c r="B17" s="22" t="s">
        <v>107</v>
      </c>
      <c r="C17" s="22" t="s">
        <v>108</v>
      </c>
      <c r="D17" s="22" t="s">
        <v>119</v>
      </c>
      <c r="E17" s="22" t="s">
        <v>137</v>
      </c>
      <c r="F17" s="22" t="s">
        <v>24</v>
      </c>
      <c r="G17" s="22" t="s">
        <v>33</v>
      </c>
      <c r="H17" s="22" t="s">
        <v>39</v>
      </c>
      <c r="I17" s="22"/>
      <c r="J17" s="22" t="s">
        <v>131</v>
      </c>
      <c r="K17" s="22" t="s">
        <v>175</v>
      </c>
      <c r="L17" s="22" t="s">
        <v>175</v>
      </c>
      <c r="M17" s="4" t="s">
        <v>351</v>
      </c>
      <c r="N17" s="22"/>
      <c r="O17" s="22"/>
      <c r="P17" s="22" t="s">
        <v>173</v>
      </c>
      <c r="Q17" s="22"/>
      <c r="R17" s="22"/>
      <c r="S17" s="22" t="s">
        <v>21</v>
      </c>
      <c r="T17" s="22"/>
      <c r="U17" s="22" t="s">
        <v>18</v>
      </c>
      <c r="V17" s="22" t="s">
        <v>19</v>
      </c>
      <c r="W17" s="22" t="s">
        <v>20</v>
      </c>
      <c r="X17" s="22" t="s">
        <v>28</v>
      </c>
      <c r="Y17" s="23">
        <v>0.1</v>
      </c>
      <c r="Z17" s="5">
        <v>44435</v>
      </c>
      <c r="AA17" s="24">
        <v>2958101</v>
      </c>
      <c r="AB17" s="5" t="s">
        <v>153</v>
      </c>
      <c r="AC17" s="22" t="s">
        <v>92</v>
      </c>
    </row>
    <row r="18" spans="1:29" s="25" customFormat="1" ht="409.5" hidden="1" x14ac:dyDescent="0.45">
      <c r="A18" s="45" t="s">
        <v>182</v>
      </c>
      <c r="B18" s="22" t="s">
        <v>114</v>
      </c>
      <c r="C18" s="22" t="s">
        <v>109</v>
      </c>
      <c r="D18" s="22" t="s">
        <v>120</v>
      </c>
      <c r="E18" s="22" t="s">
        <v>26</v>
      </c>
      <c r="F18" s="22" t="s">
        <v>24</v>
      </c>
      <c r="G18" s="22" t="s">
        <v>33</v>
      </c>
      <c r="H18" s="22" t="s">
        <v>39</v>
      </c>
      <c r="I18" s="22"/>
      <c r="J18" s="22" t="s">
        <v>131</v>
      </c>
      <c r="K18" s="22" t="s">
        <v>176</v>
      </c>
      <c r="L18" s="22" t="s">
        <v>176</v>
      </c>
      <c r="M18" s="4" t="s">
        <v>351</v>
      </c>
      <c r="N18" s="22"/>
      <c r="O18" s="22"/>
      <c r="P18" s="22" t="s">
        <v>174</v>
      </c>
      <c r="Q18" s="22"/>
      <c r="R18" s="22"/>
      <c r="S18" s="22" t="s">
        <v>21</v>
      </c>
      <c r="T18" s="22"/>
      <c r="U18" s="22" t="s">
        <v>18</v>
      </c>
      <c r="V18" s="22" t="s">
        <v>19</v>
      </c>
      <c r="W18" s="22" t="s">
        <v>20</v>
      </c>
      <c r="X18" s="22" t="s">
        <v>28</v>
      </c>
      <c r="Y18" s="23">
        <v>0.1</v>
      </c>
      <c r="Z18" s="5">
        <v>44435</v>
      </c>
      <c r="AA18" s="24">
        <v>2958101</v>
      </c>
      <c r="AB18" s="5" t="s">
        <v>153</v>
      </c>
      <c r="AC18" s="22" t="s">
        <v>92</v>
      </c>
    </row>
    <row r="19" spans="1:29" s="25" customFormat="1" ht="57" hidden="1" x14ac:dyDescent="0.45">
      <c r="A19" s="45" t="s">
        <v>185</v>
      </c>
      <c r="B19" s="22" t="s">
        <v>115</v>
      </c>
      <c r="C19" s="22" t="s">
        <v>110</v>
      </c>
      <c r="D19" s="22" t="s">
        <v>121</v>
      </c>
      <c r="E19" s="22" t="s">
        <v>27</v>
      </c>
      <c r="F19" s="22" t="s">
        <v>24</v>
      </c>
      <c r="G19" s="22" t="s">
        <v>33</v>
      </c>
      <c r="H19" s="22" t="s">
        <v>39</v>
      </c>
      <c r="I19" s="22"/>
      <c r="J19" s="22" t="s">
        <v>131</v>
      </c>
      <c r="K19" s="28" t="s">
        <v>177</v>
      </c>
      <c r="L19" s="28" t="s">
        <v>177</v>
      </c>
      <c r="M19" s="4"/>
      <c r="N19" s="22"/>
      <c r="O19" s="22"/>
      <c r="P19" s="22" t="s">
        <v>178</v>
      </c>
      <c r="Q19" s="22"/>
      <c r="R19" s="22"/>
      <c r="S19" s="22" t="s">
        <v>21</v>
      </c>
      <c r="T19" s="22"/>
      <c r="U19" s="22" t="s">
        <v>18</v>
      </c>
      <c r="V19" s="22" t="s">
        <v>19</v>
      </c>
      <c r="W19" s="22" t="s">
        <v>20</v>
      </c>
      <c r="X19" s="22" t="s">
        <v>28</v>
      </c>
      <c r="Y19" s="23">
        <v>0.1</v>
      </c>
      <c r="Z19" s="24">
        <v>44425</v>
      </c>
      <c r="AA19" s="24">
        <v>2958101</v>
      </c>
      <c r="AB19" s="5" t="s">
        <v>153</v>
      </c>
      <c r="AC19" s="22" t="s">
        <v>92</v>
      </c>
    </row>
    <row r="20" spans="1:29" s="25" customFormat="1" ht="57" hidden="1" x14ac:dyDescent="0.45">
      <c r="A20" s="45" t="s">
        <v>186</v>
      </c>
      <c r="B20" s="22" t="s">
        <v>116</v>
      </c>
      <c r="C20" s="22" t="s">
        <v>111</v>
      </c>
      <c r="D20" s="22" t="s">
        <v>122</v>
      </c>
      <c r="E20" s="22" t="s">
        <v>27</v>
      </c>
      <c r="F20" s="22" t="s">
        <v>24</v>
      </c>
      <c r="G20" s="22" t="s">
        <v>33</v>
      </c>
      <c r="H20" s="22" t="s">
        <v>39</v>
      </c>
      <c r="I20" s="22"/>
      <c r="J20" s="22" t="s">
        <v>131</v>
      </c>
      <c r="K20" s="28" t="s">
        <v>177</v>
      </c>
      <c r="L20" s="28" t="s">
        <v>177</v>
      </c>
      <c r="M20" s="4"/>
      <c r="N20" s="22"/>
      <c r="O20" s="22"/>
      <c r="P20" s="22" t="s">
        <v>179</v>
      </c>
      <c r="Q20" s="22"/>
      <c r="R20" s="22"/>
      <c r="S20" s="22" t="s">
        <v>21</v>
      </c>
      <c r="T20" s="22"/>
      <c r="U20" s="22" t="s">
        <v>18</v>
      </c>
      <c r="V20" s="22" t="s">
        <v>19</v>
      </c>
      <c r="W20" s="22" t="s">
        <v>20</v>
      </c>
      <c r="X20" s="22" t="s">
        <v>28</v>
      </c>
      <c r="Y20" s="23">
        <v>0.1</v>
      </c>
      <c r="Z20" s="5">
        <v>44435</v>
      </c>
      <c r="AA20" s="24">
        <v>2958101</v>
      </c>
      <c r="AB20" s="5" t="s">
        <v>153</v>
      </c>
      <c r="AC20" s="22" t="s">
        <v>92</v>
      </c>
    </row>
    <row r="21" spans="1:29" s="25" customFormat="1" ht="42.75" hidden="1" x14ac:dyDescent="0.45">
      <c r="A21" s="45" t="s">
        <v>187</v>
      </c>
      <c r="B21" s="22" t="s">
        <v>117</v>
      </c>
      <c r="C21" s="22" t="s">
        <v>112</v>
      </c>
      <c r="D21" s="22" t="s">
        <v>123</v>
      </c>
      <c r="E21" s="22" t="s">
        <v>26</v>
      </c>
      <c r="F21" s="22" t="s">
        <v>24</v>
      </c>
      <c r="G21" s="22" t="s">
        <v>33</v>
      </c>
      <c r="H21" s="22" t="s">
        <v>39</v>
      </c>
      <c r="I21" s="22"/>
      <c r="J21" s="22" t="s">
        <v>131</v>
      </c>
      <c r="K21" s="22" t="s">
        <v>183</v>
      </c>
      <c r="L21" s="22" t="s">
        <v>183</v>
      </c>
      <c r="M21" s="4" t="s">
        <v>351</v>
      </c>
      <c r="N21" s="22"/>
      <c r="O21" s="22"/>
      <c r="P21" s="22" t="s">
        <v>180</v>
      </c>
      <c r="Q21" s="22"/>
      <c r="R21" s="22"/>
      <c r="S21" s="22" t="s">
        <v>21</v>
      </c>
      <c r="T21" s="22"/>
      <c r="U21" s="22" t="s">
        <v>18</v>
      </c>
      <c r="V21" s="22" t="s">
        <v>19</v>
      </c>
      <c r="W21" s="22" t="s">
        <v>20</v>
      </c>
      <c r="X21" s="22" t="s">
        <v>28</v>
      </c>
      <c r="Y21" s="23">
        <v>0.1</v>
      </c>
      <c r="Z21" s="5">
        <v>44435</v>
      </c>
      <c r="AA21" s="24">
        <v>2958101</v>
      </c>
      <c r="AB21" s="5" t="s">
        <v>153</v>
      </c>
      <c r="AC21" s="22" t="s">
        <v>92</v>
      </c>
    </row>
    <row r="22" spans="1:29" s="25" customFormat="1" ht="42.75" hidden="1" x14ac:dyDescent="0.45">
      <c r="A22" s="45" t="s">
        <v>188</v>
      </c>
      <c r="B22" s="22" t="s">
        <v>118</v>
      </c>
      <c r="C22" s="22" t="s">
        <v>113</v>
      </c>
      <c r="D22" s="22" t="s">
        <v>124</v>
      </c>
      <c r="E22" s="22" t="s">
        <v>27</v>
      </c>
      <c r="F22" s="22" t="s">
        <v>24</v>
      </c>
      <c r="G22" s="22" t="s">
        <v>33</v>
      </c>
      <c r="H22" s="22" t="s">
        <v>39</v>
      </c>
      <c r="I22" s="22"/>
      <c r="J22" s="22" t="s">
        <v>131</v>
      </c>
      <c r="K22" s="22" t="s">
        <v>184</v>
      </c>
      <c r="L22" s="22" t="s">
        <v>184</v>
      </c>
      <c r="M22" s="4" t="s">
        <v>351</v>
      </c>
      <c r="N22" s="22"/>
      <c r="O22" s="22"/>
      <c r="P22" s="22" t="s">
        <v>181</v>
      </c>
      <c r="Q22" s="22"/>
      <c r="R22" s="22"/>
      <c r="S22" s="22" t="s">
        <v>21</v>
      </c>
      <c r="T22" s="22"/>
      <c r="U22" s="22" t="s">
        <v>18</v>
      </c>
      <c r="V22" s="22" t="s">
        <v>19</v>
      </c>
      <c r="W22" s="22" t="s">
        <v>20</v>
      </c>
      <c r="X22" s="22" t="s">
        <v>28</v>
      </c>
      <c r="Y22" s="23">
        <v>0.1</v>
      </c>
      <c r="Z22" s="5">
        <v>44435</v>
      </c>
      <c r="AA22" s="24">
        <v>2958101</v>
      </c>
      <c r="AB22" s="5" t="s">
        <v>153</v>
      </c>
      <c r="AC22" s="22" t="s">
        <v>92</v>
      </c>
    </row>
    <row r="23" spans="1:29" s="25" customFormat="1" ht="57" hidden="1" x14ac:dyDescent="0.45">
      <c r="A23" s="45" t="s">
        <v>191</v>
      </c>
      <c r="B23" s="32" t="s">
        <v>416</v>
      </c>
      <c r="C23" s="32" t="s">
        <v>417</v>
      </c>
      <c r="D23" s="22" t="s">
        <v>125</v>
      </c>
      <c r="E23" s="22" t="s">
        <v>27</v>
      </c>
      <c r="F23" s="22" t="s">
        <v>24</v>
      </c>
      <c r="G23" s="22" t="s">
        <v>33</v>
      </c>
      <c r="H23" s="22" t="s">
        <v>39</v>
      </c>
      <c r="I23" s="22"/>
      <c r="J23" s="22" t="s">
        <v>131</v>
      </c>
      <c r="K23" s="28" t="s">
        <v>189</v>
      </c>
      <c r="L23" s="28" t="s">
        <v>189</v>
      </c>
      <c r="M23" s="4"/>
      <c r="N23" s="22"/>
      <c r="O23" s="22"/>
      <c r="P23" s="22" t="s">
        <v>190</v>
      </c>
      <c r="Q23" s="22"/>
      <c r="R23" s="22"/>
      <c r="S23" s="22" t="s">
        <v>21</v>
      </c>
      <c r="T23" s="22"/>
      <c r="U23" s="22" t="s">
        <v>18</v>
      </c>
      <c r="V23" s="22" t="s">
        <v>19</v>
      </c>
      <c r="W23" s="22" t="s">
        <v>20</v>
      </c>
      <c r="X23" s="22" t="s">
        <v>28</v>
      </c>
      <c r="Y23" s="23">
        <v>0.1</v>
      </c>
      <c r="Z23" s="5">
        <v>44435</v>
      </c>
      <c r="AA23" s="24">
        <v>2958101</v>
      </c>
      <c r="AB23" s="5" t="s">
        <v>153</v>
      </c>
      <c r="AC23" s="22" t="s">
        <v>92</v>
      </c>
    </row>
    <row r="24" spans="1:29" ht="57" hidden="1" x14ac:dyDescent="0.45">
      <c r="A24" s="46" t="s">
        <v>134</v>
      </c>
      <c r="B24" s="32" t="s">
        <v>352</v>
      </c>
      <c r="C24" s="32" t="s">
        <v>354</v>
      </c>
      <c r="D24" s="32" t="s">
        <v>356</v>
      </c>
      <c r="E24" s="22" t="s">
        <v>27</v>
      </c>
      <c r="F24" s="4" t="s">
        <v>25</v>
      </c>
      <c r="G24" s="4" t="s">
        <v>130</v>
      </c>
      <c r="H24" s="4" t="s">
        <v>36</v>
      </c>
      <c r="I24" s="4"/>
      <c r="J24" s="4" t="s">
        <v>35</v>
      </c>
      <c r="K24" s="4"/>
      <c r="L24" s="4" t="s">
        <v>132</v>
      </c>
      <c r="M24" s="32" t="s">
        <v>142</v>
      </c>
      <c r="N24" s="32" t="s">
        <v>471</v>
      </c>
      <c r="O24" s="4"/>
      <c r="P24" s="32" t="s">
        <v>357</v>
      </c>
      <c r="Q24" s="47" t="s">
        <v>132</v>
      </c>
      <c r="R24" s="4"/>
      <c r="S24" s="4" t="s">
        <v>22</v>
      </c>
      <c r="T24" s="4"/>
      <c r="U24" s="22" t="s">
        <v>18</v>
      </c>
      <c r="V24" s="22" t="s">
        <v>19</v>
      </c>
      <c r="W24" s="22" t="s">
        <v>20</v>
      </c>
      <c r="X24" s="22" t="s">
        <v>28</v>
      </c>
      <c r="Y24" s="23">
        <v>0.1</v>
      </c>
      <c r="Z24" s="5">
        <v>44435</v>
      </c>
      <c r="AA24" s="24">
        <v>2958101</v>
      </c>
      <c r="AB24" s="5" t="s">
        <v>153</v>
      </c>
      <c r="AC24" s="4"/>
    </row>
    <row r="25" spans="1:29" ht="71.25" hidden="1" x14ac:dyDescent="0.45">
      <c r="A25" s="46" t="s">
        <v>135</v>
      </c>
      <c r="B25" s="32" t="s">
        <v>353</v>
      </c>
      <c r="C25" s="32" t="s">
        <v>355</v>
      </c>
      <c r="D25" s="32" t="s">
        <v>360</v>
      </c>
      <c r="E25" s="22" t="s">
        <v>27</v>
      </c>
      <c r="F25" s="4" t="s">
        <v>25</v>
      </c>
      <c r="G25" s="4" t="s">
        <v>130</v>
      </c>
      <c r="H25" s="4" t="s">
        <v>36</v>
      </c>
      <c r="I25" s="4"/>
      <c r="J25" s="4" t="s">
        <v>35</v>
      </c>
      <c r="K25" s="4"/>
      <c r="L25" s="4" t="s">
        <v>133</v>
      </c>
      <c r="M25" s="32" t="s">
        <v>145</v>
      </c>
      <c r="N25" s="32" t="s">
        <v>359</v>
      </c>
      <c r="O25" s="4"/>
      <c r="P25" s="32" t="s">
        <v>358</v>
      </c>
      <c r="Q25" s="47" t="s">
        <v>133</v>
      </c>
      <c r="R25" s="4"/>
      <c r="S25" s="4" t="s">
        <v>22</v>
      </c>
      <c r="T25" s="4"/>
      <c r="U25" s="22" t="s">
        <v>18</v>
      </c>
      <c r="V25" s="22" t="s">
        <v>19</v>
      </c>
      <c r="W25" s="22" t="s">
        <v>20</v>
      </c>
      <c r="X25" s="22" t="s">
        <v>28</v>
      </c>
      <c r="Y25" s="23">
        <v>0.1</v>
      </c>
      <c r="Z25" s="5">
        <v>44435</v>
      </c>
      <c r="AA25" s="24">
        <v>2958101</v>
      </c>
      <c r="AB25" s="5" t="s">
        <v>153</v>
      </c>
      <c r="AC25" s="4"/>
    </row>
    <row r="26" spans="1:29" ht="42.75" hidden="1" x14ac:dyDescent="0.45">
      <c r="A26" s="46" t="s">
        <v>424</v>
      </c>
      <c r="B26" s="33" t="s">
        <v>366</v>
      </c>
      <c r="C26" s="33" t="s">
        <v>365</v>
      </c>
      <c r="D26" s="33" t="s">
        <v>369</v>
      </c>
      <c r="E26" s="33" t="s">
        <v>27</v>
      </c>
      <c r="F26" s="33" t="s">
        <v>25</v>
      </c>
      <c r="G26" s="33" t="s">
        <v>130</v>
      </c>
      <c r="H26" s="33" t="s">
        <v>138</v>
      </c>
      <c r="I26" s="33"/>
      <c r="J26" s="33" t="s">
        <v>35</v>
      </c>
      <c r="K26" s="33"/>
      <c r="L26" s="33" t="s">
        <v>132</v>
      </c>
      <c r="M26" s="33" t="s">
        <v>422</v>
      </c>
      <c r="N26" s="33" t="s">
        <v>139</v>
      </c>
      <c r="O26" s="33"/>
      <c r="P26" s="33" t="s">
        <v>421</v>
      </c>
      <c r="Q26" s="33"/>
      <c r="R26" s="33"/>
      <c r="S26" s="33" t="s">
        <v>22</v>
      </c>
      <c r="T26" s="33"/>
      <c r="U26" s="33" t="s">
        <v>18</v>
      </c>
      <c r="V26" s="33" t="s">
        <v>19</v>
      </c>
      <c r="W26" s="33" t="s">
        <v>20</v>
      </c>
      <c r="X26" s="33" t="s">
        <v>28</v>
      </c>
      <c r="Y26" s="34">
        <v>0.1</v>
      </c>
      <c r="Z26" s="35">
        <v>44435</v>
      </c>
      <c r="AA26" s="35">
        <v>2958101</v>
      </c>
      <c r="AB26" s="35" t="s">
        <v>153</v>
      </c>
      <c r="AC26" s="36" t="s">
        <v>210</v>
      </c>
    </row>
    <row r="27" spans="1:29" ht="85.5" hidden="1" x14ac:dyDescent="0.45">
      <c r="A27" s="46" t="s">
        <v>425</v>
      </c>
      <c r="B27" s="33" t="s">
        <v>367</v>
      </c>
      <c r="C27" s="33" t="s">
        <v>368</v>
      </c>
      <c r="D27" s="33" t="s">
        <v>370</v>
      </c>
      <c r="E27" s="33" t="s">
        <v>27</v>
      </c>
      <c r="F27" s="33" t="s">
        <v>25</v>
      </c>
      <c r="G27" s="33" t="s">
        <v>130</v>
      </c>
      <c r="H27" s="33" t="s">
        <v>138</v>
      </c>
      <c r="I27" s="33"/>
      <c r="J27" s="33" t="s">
        <v>35</v>
      </c>
      <c r="K27" s="33"/>
      <c r="L27" s="33" t="s">
        <v>133</v>
      </c>
      <c r="M27" s="33" t="s">
        <v>423</v>
      </c>
      <c r="N27" s="33" t="s">
        <v>139</v>
      </c>
      <c r="O27" s="33"/>
      <c r="P27" s="33" t="s">
        <v>420</v>
      </c>
      <c r="Q27" s="33"/>
      <c r="R27" s="33"/>
      <c r="S27" s="33" t="s">
        <v>22</v>
      </c>
      <c r="T27" s="33"/>
      <c r="U27" s="33" t="s">
        <v>18</v>
      </c>
      <c r="V27" s="33" t="s">
        <v>19</v>
      </c>
      <c r="W27" s="33" t="s">
        <v>20</v>
      </c>
      <c r="X27" s="33" t="s">
        <v>28</v>
      </c>
      <c r="Y27" s="34">
        <v>0.1</v>
      </c>
      <c r="Z27" s="35">
        <v>44435</v>
      </c>
      <c r="AA27" s="35">
        <v>2958101</v>
      </c>
      <c r="AB27" s="35" t="s">
        <v>153</v>
      </c>
      <c r="AC27" s="36" t="s">
        <v>210</v>
      </c>
    </row>
    <row r="28" spans="1:29" ht="28.5" hidden="1" x14ac:dyDescent="0.45">
      <c r="A28" s="44" t="s">
        <v>426</v>
      </c>
      <c r="B28" s="33" t="s">
        <v>429</v>
      </c>
      <c r="C28" s="33" t="s">
        <v>430</v>
      </c>
      <c r="D28" s="33" t="s">
        <v>432</v>
      </c>
      <c r="E28" s="33" t="s">
        <v>27</v>
      </c>
      <c r="F28" s="33" t="s">
        <v>25</v>
      </c>
      <c r="G28" s="33" t="s">
        <v>130</v>
      </c>
      <c r="H28" s="33" t="s">
        <v>138</v>
      </c>
      <c r="I28" s="33"/>
      <c r="J28" s="33" t="s">
        <v>35</v>
      </c>
      <c r="K28" s="33"/>
      <c r="L28" s="33" t="s">
        <v>424</v>
      </c>
      <c r="M28" s="33" t="s">
        <v>139</v>
      </c>
      <c r="N28" s="33"/>
      <c r="O28" s="33"/>
      <c r="P28" s="33" t="s">
        <v>434</v>
      </c>
      <c r="Q28" s="33"/>
      <c r="R28" s="33"/>
      <c r="S28" s="33" t="s">
        <v>22</v>
      </c>
      <c r="T28" s="33"/>
      <c r="U28" s="33" t="s">
        <v>18</v>
      </c>
      <c r="V28" s="33" t="s">
        <v>19</v>
      </c>
      <c r="W28" s="33" t="s">
        <v>20</v>
      </c>
      <c r="X28" s="33" t="s">
        <v>28</v>
      </c>
      <c r="Y28" s="34">
        <v>0.1</v>
      </c>
      <c r="Z28" s="35">
        <v>44435</v>
      </c>
      <c r="AA28" s="35">
        <v>2958101</v>
      </c>
      <c r="AB28" s="35" t="s">
        <v>153</v>
      </c>
      <c r="AC28" s="36"/>
    </row>
    <row r="29" spans="1:29" ht="28.5" hidden="1" x14ac:dyDescent="0.45">
      <c r="A29" s="44" t="s">
        <v>427</v>
      </c>
      <c r="B29" s="33" t="s">
        <v>428</v>
      </c>
      <c r="C29" s="33" t="s">
        <v>431</v>
      </c>
      <c r="D29" s="33" t="s">
        <v>433</v>
      </c>
      <c r="E29" s="33" t="s">
        <v>27</v>
      </c>
      <c r="F29" s="33" t="s">
        <v>25</v>
      </c>
      <c r="G29" s="33" t="s">
        <v>130</v>
      </c>
      <c r="H29" s="33" t="s">
        <v>138</v>
      </c>
      <c r="I29" s="33"/>
      <c r="J29" s="33" t="s">
        <v>35</v>
      </c>
      <c r="K29" s="33"/>
      <c r="L29" s="33" t="s">
        <v>425</v>
      </c>
      <c r="M29" s="33" t="s">
        <v>139</v>
      </c>
      <c r="N29" s="33"/>
      <c r="O29" s="33"/>
      <c r="P29" s="33" t="s">
        <v>435</v>
      </c>
      <c r="Q29" s="33"/>
      <c r="R29" s="33"/>
      <c r="S29" s="33" t="s">
        <v>22</v>
      </c>
      <c r="T29" s="33"/>
      <c r="U29" s="33" t="s">
        <v>18</v>
      </c>
      <c r="V29" s="33" t="s">
        <v>19</v>
      </c>
      <c r="W29" s="33" t="s">
        <v>20</v>
      </c>
      <c r="X29" s="33" t="s">
        <v>28</v>
      </c>
      <c r="Y29" s="34">
        <v>0.1</v>
      </c>
      <c r="Z29" s="35">
        <v>44435</v>
      </c>
      <c r="AA29" s="35">
        <v>2958101</v>
      </c>
      <c r="AB29" s="35" t="s">
        <v>153</v>
      </c>
      <c r="AC29" s="36"/>
    </row>
    <row r="30" spans="1:29" ht="57" hidden="1" x14ac:dyDescent="0.45">
      <c r="A30" s="44" t="s">
        <v>141</v>
      </c>
      <c r="B30" s="32" t="s">
        <v>374</v>
      </c>
      <c r="C30" s="32" t="s">
        <v>372</v>
      </c>
      <c r="D30" s="32" t="s">
        <v>376</v>
      </c>
      <c r="E30" s="4" t="s">
        <v>136</v>
      </c>
      <c r="F30" s="4" t="s">
        <v>25</v>
      </c>
      <c r="G30" s="4" t="s">
        <v>130</v>
      </c>
      <c r="H30" s="4" t="s">
        <v>138</v>
      </c>
      <c r="I30" s="4"/>
      <c r="J30" s="4" t="s">
        <v>35</v>
      </c>
      <c r="K30" s="4"/>
      <c r="L30" s="4" t="s">
        <v>140</v>
      </c>
      <c r="M30" s="4"/>
      <c r="N30" s="4" t="s">
        <v>139</v>
      </c>
      <c r="O30" s="4"/>
      <c r="P30" s="4" t="s">
        <v>436</v>
      </c>
      <c r="Q30" s="4"/>
      <c r="R30" s="44" t="s">
        <v>442</v>
      </c>
      <c r="S30" s="4" t="s">
        <v>22</v>
      </c>
      <c r="T30" s="4"/>
      <c r="U30" s="22" t="s">
        <v>18</v>
      </c>
      <c r="V30" s="22" t="s">
        <v>19</v>
      </c>
      <c r="W30" s="22" t="s">
        <v>20</v>
      </c>
      <c r="X30" s="22" t="s">
        <v>28</v>
      </c>
      <c r="Y30" s="23">
        <v>0.1</v>
      </c>
      <c r="Z30" s="5">
        <v>44435</v>
      </c>
      <c r="AA30" s="24">
        <v>2958101</v>
      </c>
      <c r="AB30" s="5" t="s">
        <v>153</v>
      </c>
      <c r="AC30" s="4"/>
    </row>
    <row r="31" spans="1:29" ht="57" hidden="1" x14ac:dyDescent="0.45">
      <c r="A31" s="44" t="s">
        <v>371</v>
      </c>
      <c r="B31" s="33" t="s">
        <v>375</v>
      </c>
      <c r="C31" s="33" t="s">
        <v>373</v>
      </c>
      <c r="D31" s="33" t="s">
        <v>377</v>
      </c>
      <c r="E31" s="33" t="s">
        <v>136</v>
      </c>
      <c r="F31" s="33" t="s">
        <v>25</v>
      </c>
      <c r="G31" s="33" t="s">
        <v>130</v>
      </c>
      <c r="H31" s="33" t="s">
        <v>138</v>
      </c>
      <c r="I31" s="33"/>
      <c r="J31" s="33" t="s">
        <v>35</v>
      </c>
      <c r="K31" s="33"/>
      <c r="L31" s="33" t="s">
        <v>472</v>
      </c>
      <c r="M31" s="33"/>
      <c r="N31" s="33" t="s">
        <v>139</v>
      </c>
      <c r="O31" s="33"/>
      <c r="P31" s="33" t="s">
        <v>437</v>
      </c>
      <c r="Q31" s="33"/>
      <c r="R31" s="44" t="s">
        <v>442</v>
      </c>
      <c r="S31" s="33" t="s">
        <v>22</v>
      </c>
      <c r="T31" s="33"/>
      <c r="U31" s="33" t="s">
        <v>18</v>
      </c>
      <c r="V31" s="33" t="s">
        <v>19</v>
      </c>
      <c r="W31" s="33" t="s">
        <v>20</v>
      </c>
      <c r="X31" s="33" t="s">
        <v>28</v>
      </c>
      <c r="Y31" s="34">
        <v>0.1</v>
      </c>
      <c r="Z31" s="35">
        <v>44435</v>
      </c>
      <c r="AA31" s="35">
        <v>2958101</v>
      </c>
      <c r="AB31" s="35" t="s">
        <v>153</v>
      </c>
      <c r="AC31" s="33"/>
    </row>
    <row r="32" spans="1:29" ht="57" hidden="1" x14ac:dyDescent="0.45">
      <c r="A32" s="46" t="s">
        <v>143</v>
      </c>
      <c r="B32" s="8" t="s">
        <v>222</v>
      </c>
      <c r="C32" s="30" t="s">
        <v>440</v>
      </c>
      <c r="D32" s="4" t="s">
        <v>194</v>
      </c>
      <c r="E32" s="4" t="s">
        <v>136</v>
      </c>
      <c r="F32" s="4" t="s">
        <v>25</v>
      </c>
      <c r="G32" s="4" t="s">
        <v>130</v>
      </c>
      <c r="H32" s="4" t="s">
        <v>36</v>
      </c>
      <c r="I32" s="4"/>
      <c r="J32" s="4" t="s">
        <v>35</v>
      </c>
      <c r="K32" s="4"/>
      <c r="L32" s="32" t="s">
        <v>363</v>
      </c>
      <c r="M32" s="4"/>
      <c r="N32" s="4" t="s">
        <v>142</v>
      </c>
      <c r="O32" s="4"/>
      <c r="P32" s="32" t="s">
        <v>361</v>
      </c>
      <c r="Q32" s="4"/>
      <c r="R32" s="44" t="s">
        <v>442</v>
      </c>
      <c r="S32" s="4" t="s">
        <v>22</v>
      </c>
      <c r="T32" s="4"/>
      <c r="U32" s="22" t="s">
        <v>18</v>
      </c>
      <c r="V32" s="22" t="s">
        <v>19</v>
      </c>
      <c r="W32" s="22" t="s">
        <v>20</v>
      </c>
      <c r="X32" s="22" t="s">
        <v>28</v>
      </c>
      <c r="Y32" s="23">
        <v>0.1</v>
      </c>
      <c r="Z32" s="5">
        <v>44435</v>
      </c>
      <c r="AA32" s="24">
        <v>2958101</v>
      </c>
      <c r="AB32" s="5" t="s">
        <v>153</v>
      </c>
      <c r="AC32" s="4"/>
    </row>
    <row r="33" spans="1:29" ht="57" hidden="1" x14ac:dyDescent="0.45">
      <c r="A33" s="46" t="s">
        <v>144</v>
      </c>
      <c r="B33" s="8" t="s">
        <v>221</v>
      </c>
      <c r="C33" s="30" t="s">
        <v>441</v>
      </c>
      <c r="D33" s="4" t="s">
        <v>146</v>
      </c>
      <c r="E33" s="4" t="s">
        <v>136</v>
      </c>
      <c r="F33" s="4" t="s">
        <v>25</v>
      </c>
      <c r="G33" s="4" t="s">
        <v>130</v>
      </c>
      <c r="H33" s="4" t="s">
        <v>36</v>
      </c>
      <c r="I33" s="4"/>
      <c r="J33" s="4" t="s">
        <v>35</v>
      </c>
      <c r="K33" s="4"/>
      <c r="L33" s="32" t="s">
        <v>364</v>
      </c>
      <c r="M33" s="4"/>
      <c r="N33" s="4" t="s">
        <v>145</v>
      </c>
      <c r="O33" s="4"/>
      <c r="P33" s="32" t="s">
        <v>362</v>
      </c>
      <c r="Q33" s="4"/>
      <c r="R33" s="44" t="s">
        <v>442</v>
      </c>
      <c r="S33" s="4" t="s">
        <v>22</v>
      </c>
      <c r="T33" s="4"/>
      <c r="U33" s="22" t="s">
        <v>18</v>
      </c>
      <c r="V33" s="22" t="s">
        <v>19</v>
      </c>
      <c r="W33" s="22" t="s">
        <v>20</v>
      </c>
      <c r="X33" s="22" t="s">
        <v>28</v>
      </c>
      <c r="Y33" s="23">
        <v>0.1</v>
      </c>
      <c r="Z33" s="5">
        <v>44435</v>
      </c>
      <c r="AA33" s="24">
        <v>2958101</v>
      </c>
      <c r="AB33" s="5" t="s">
        <v>153</v>
      </c>
      <c r="AC33" s="4"/>
    </row>
    <row r="34" spans="1:29" s="25" customFormat="1" ht="57" hidden="1" x14ac:dyDescent="0.45">
      <c r="A34" s="48" t="s">
        <v>149</v>
      </c>
      <c r="B34" s="30" t="s">
        <v>193</v>
      </c>
      <c r="C34" s="30" t="s">
        <v>192</v>
      </c>
      <c r="D34" s="22" t="s">
        <v>195</v>
      </c>
      <c r="E34" s="22" t="s">
        <v>26</v>
      </c>
      <c r="F34" s="22" t="s">
        <v>25</v>
      </c>
      <c r="G34" s="22" t="s">
        <v>33</v>
      </c>
      <c r="H34" s="22" t="s">
        <v>36</v>
      </c>
      <c r="I34" s="22"/>
      <c r="J34" s="22" t="s">
        <v>340</v>
      </c>
      <c r="K34" s="22"/>
      <c r="L34" s="22" t="s">
        <v>148</v>
      </c>
      <c r="M34" s="22" t="s">
        <v>52</v>
      </c>
      <c r="N34" s="22" t="s">
        <v>150</v>
      </c>
      <c r="O34" s="22"/>
      <c r="P34" s="22" t="s">
        <v>147</v>
      </c>
      <c r="Q34" s="22"/>
      <c r="R34" s="22"/>
      <c r="S34" s="22" t="s">
        <v>22</v>
      </c>
      <c r="T34" s="22"/>
      <c r="U34" s="22" t="s">
        <v>18</v>
      </c>
      <c r="V34" s="22" t="s">
        <v>19</v>
      </c>
      <c r="W34" s="22" t="s">
        <v>20</v>
      </c>
      <c r="X34" s="22" t="s">
        <v>28</v>
      </c>
      <c r="Y34" s="23">
        <v>0.1</v>
      </c>
      <c r="Z34" s="24">
        <v>44435</v>
      </c>
      <c r="AA34" s="24">
        <v>2958101</v>
      </c>
      <c r="AB34" s="24"/>
      <c r="AC34" s="22" t="s">
        <v>151</v>
      </c>
    </row>
    <row r="35" spans="1:29" ht="28.5" hidden="1" x14ac:dyDescent="0.45">
      <c r="A35" s="46" t="s">
        <v>198</v>
      </c>
      <c r="B35" s="8" t="s">
        <v>219</v>
      </c>
      <c r="C35" s="30" t="s">
        <v>438</v>
      </c>
      <c r="D35" s="4" t="s">
        <v>196</v>
      </c>
      <c r="E35" s="22" t="s">
        <v>27</v>
      </c>
      <c r="F35" s="4" t="s">
        <v>25</v>
      </c>
      <c r="G35" s="4" t="s">
        <v>130</v>
      </c>
      <c r="H35" s="4" t="s">
        <v>36</v>
      </c>
      <c r="I35" s="4"/>
      <c r="J35" s="4" t="s">
        <v>35</v>
      </c>
      <c r="K35" s="4"/>
      <c r="L35" s="32" t="s">
        <v>443</v>
      </c>
      <c r="M35" s="4"/>
      <c r="N35" s="4" t="s">
        <v>142</v>
      </c>
      <c r="O35" s="4"/>
      <c r="P35" s="32" t="s">
        <v>445</v>
      </c>
      <c r="Q35" s="4" t="s">
        <v>447</v>
      </c>
      <c r="R35" s="44" t="s">
        <v>442</v>
      </c>
      <c r="S35" s="4" t="s">
        <v>22</v>
      </c>
      <c r="T35" s="4"/>
      <c r="U35" s="22" t="s">
        <v>18</v>
      </c>
      <c r="V35" s="22" t="s">
        <v>19</v>
      </c>
      <c r="W35" s="22" t="s">
        <v>20</v>
      </c>
      <c r="X35" s="22" t="s">
        <v>28</v>
      </c>
      <c r="Y35" s="23">
        <v>0.1</v>
      </c>
      <c r="Z35" s="5">
        <v>44435</v>
      </c>
      <c r="AA35" s="24">
        <v>2958101</v>
      </c>
      <c r="AB35" s="24"/>
      <c r="AC35" s="4"/>
    </row>
    <row r="36" spans="1:29" s="53" customFormat="1" ht="28.5" hidden="1" x14ac:dyDescent="0.45">
      <c r="A36" s="49" t="s">
        <v>199</v>
      </c>
      <c r="B36" s="50" t="s">
        <v>220</v>
      </c>
      <c r="C36" s="50" t="s">
        <v>439</v>
      </c>
      <c r="D36" s="49" t="s">
        <v>197</v>
      </c>
      <c r="E36" s="49" t="s">
        <v>27</v>
      </c>
      <c r="F36" s="49" t="s">
        <v>25</v>
      </c>
      <c r="G36" s="49" t="s">
        <v>130</v>
      </c>
      <c r="H36" s="49" t="s">
        <v>36</v>
      </c>
      <c r="I36" s="49"/>
      <c r="J36" s="49" t="s">
        <v>35</v>
      </c>
      <c r="K36" s="49"/>
      <c r="L36" s="49" t="s">
        <v>444</v>
      </c>
      <c r="M36" s="49"/>
      <c r="N36" s="49" t="s">
        <v>145</v>
      </c>
      <c r="O36" s="49"/>
      <c r="P36" s="49" t="s">
        <v>446</v>
      </c>
      <c r="Q36" s="49" t="s">
        <v>448</v>
      </c>
      <c r="R36" s="49" t="s">
        <v>442</v>
      </c>
      <c r="S36" s="49" t="s">
        <v>22</v>
      </c>
      <c r="T36" s="49"/>
      <c r="U36" s="49" t="s">
        <v>18</v>
      </c>
      <c r="V36" s="49" t="s">
        <v>19</v>
      </c>
      <c r="W36" s="49" t="s">
        <v>20</v>
      </c>
      <c r="X36" s="49" t="s">
        <v>28</v>
      </c>
      <c r="Y36" s="51">
        <v>0.1</v>
      </c>
      <c r="Z36" s="52">
        <v>44435</v>
      </c>
      <c r="AA36" s="52">
        <v>2958101</v>
      </c>
      <c r="AB36" s="52"/>
      <c r="AC36" s="49"/>
    </row>
    <row r="37" spans="1:29" ht="42.75" hidden="1" x14ac:dyDescent="0.45">
      <c r="A37" s="46" t="s">
        <v>200</v>
      </c>
      <c r="B37" s="38" t="s">
        <v>380</v>
      </c>
      <c r="C37" s="38" t="s">
        <v>379</v>
      </c>
      <c r="D37" s="32" t="s">
        <v>381</v>
      </c>
      <c r="E37" s="22" t="s">
        <v>27</v>
      </c>
      <c r="F37" s="4" t="s">
        <v>25</v>
      </c>
      <c r="G37" s="4" t="s">
        <v>130</v>
      </c>
      <c r="H37" s="4" t="s">
        <v>36</v>
      </c>
      <c r="I37" s="4"/>
      <c r="J37" s="4" t="s">
        <v>35</v>
      </c>
      <c r="K37" s="4"/>
      <c r="L37" s="32" t="s">
        <v>132</v>
      </c>
      <c r="M37" s="4"/>
      <c r="N37" s="4" t="s">
        <v>386</v>
      </c>
      <c r="O37" s="4"/>
      <c r="P37" s="32" t="s">
        <v>449</v>
      </c>
      <c r="Q37" s="4"/>
      <c r="R37" s="4"/>
      <c r="S37" s="4" t="s">
        <v>22</v>
      </c>
      <c r="T37" s="4"/>
      <c r="U37" s="22" t="s">
        <v>18</v>
      </c>
      <c r="V37" s="22" t="s">
        <v>19</v>
      </c>
      <c r="W37" s="22" t="s">
        <v>20</v>
      </c>
      <c r="X37" s="22" t="s">
        <v>28</v>
      </c>
      <c r="Y37" s="23">
        <v>0.1</v>
      </c>
      <c r="Z37" s="5">
        <v>44435</v>
      </c>
      <c r="AA37" s="24">
        <v>2958101</v>
      </c>
      <c r="AB37" s="24"/>
      <c r="AC37" s="29" t="s">
        <v>211</v>
      </c>
    </row>
    <row r="38" spans="1:29" ht="42.75" hidden="1" x14ac:dyDescent="0.45">
      <c r="A38" s="46" t="s">
        <v>378</v>
      </c>
      <c r="B38" s="37" t="s">
        <v>384</v>
      </c>
      <c r="C38" s="37" t="s">
        <v>383</v>
      </c>
      <c r="D38" s="33" t="s">
        <v>382</v>
      </c>
      <c r="E38" s="33" t="s">
        <v>27</v>
      </c>
      <c r="F38" s="33" t="s">
        <v>25</v>
      </c>
      <c r="G38" s="33" t="s">
        <v>130</v>
      </c>
      <c r="H38" s="33" t="s">
        <v>36</v>
      </c>
      <c r="I38" s="33"/>
      <c r="J38" s="33" t="s">
        <v>35</v>
      </c>
      <c r="K38" s="33"/>
      <c r="L38" s="33" t="s">
        <v>133</v>
      </c>
      <c r="M38" s="33"/>
      <c r="N38" s="33" t="s">
        <v>385</v>
      </c>
      <c r="O38" s="33"/>
      <c r="P38" s="33" t="s">
        <v>450</v>
      </c>
      <c r="Q38" s="33"/>
      <c r="R38" s="33"/>
      <c r="S38" s="33" t="s">
        <v>22</v>
      </c>
      <c r="T38" s="33"/>
      <c r="U38" s="33" t="s">
        <v>18</v>
      </c>
      <c r="V38" s="33" t="s">
        <v>19</v>
      </c>
      <c r="W38" s="33" t="s">
        <v>20</v>
      </c>
      <c r="X38" s="33" t="s">
        <v>28</v>
      </c>
      <c r="Y38" s="34">
        <v>0.1</v>
      </c>
      <c r="Z38" s="35">
        <v>44435</v>
      </c>
      <c r="AA38" s="35">
        <v>2958101</v>
      </c>
      <c r="AB38" s="35"/>
      <c r="AC38" s="36" t="s">
        <v>211</v>
      </c>
    </row>
    <row r="39" spans="1:29" s="53" customFormat="1" ht="42.75" hidden="1" x14ac:dyDescent="0.45">
      <c r="A39" s="49" t="s">
        <v>203</v>
      </c>
      <c r="B39" s="49" t="s">
        <v>473</v>
      </c>
      <c r="C39" s="49" t="s">
        <v>409</v>
      </c>
      <c r="D39" s="49" t="s">
        <v>201</v>
      </c>
      <c r="E39" s="49" t="s">
        <v>136</v>
      </c>
      <c r="F39" s="49" t="s">
        <v>25</v>
      </c>
      <c r="G39" s="49" t="s">
        <v>130</v>
      </c>
      <c r="H39" s="49" t="s">
        <v>36</v>
      </c>
      <c r="I39" s="49"/>
      <c r="J39" s="49" t="s">
        <v>35</v>
      </c>
      <c r="K39" s="49"/>
      <c r="L39" s="49" t="s">
        <v>455</v>
      </c>
      <c r="M39" s="49"/>
      <c r="N39" s="49" t="s">
        <v>142</v>
      </c>
      <c r="O39" s="49"/>
      <c r="P39" s="49" t="s">
        <v>451</v>
      </c>
      <c r="Q39" s="49" t="s">
        <v>453</v>
      </c>
      <c r="R39" s="49" t="s">
        <v>442</v>
      </c>
      <c r="S39" s="49" t="s">
        <v>22</v>
      </c>
      <c r="T39" s="49"/>
      <c r="U39" s="49" t="s">
        <v>18</v>
      </c>
      <c r="V39" s="49" t="s">
        <v>19</v>
      </c>
      <c r="W39" s="49" t="s">
        <v>20</v>
      </c>
      <c r="X39" s="49" t="s">
        <v>28</v>
      </c>
      <c r="Y39" s="51">
        <v>0.1</v>
      </c>
      <c r="Z39" s="52">
        <v>44435</v>
      </c>
      <c r="AA39" s="52">
        <v>2958101</v>
      </c>
      <c r="AB39" s="52"/>
      <c r="AC39" s="49"/>
    </row>
    <row r="40" spans="1:29" s="53" customFormat="1" ht="42.75" hidden="1" x14ac:dyDescent="0.45">
      <c r="A40" s="49" t="s">
        <v>204</v>
      </c>
      <c r="B40" s="49" t="s">
        <v>411</v>
      </c>
      <c r="C40" s="49" t="s">
        <v>410</v>
      </c>
      <c r="D40" s="49" t="s">
        <v>202</v>
      </c>
      <c r="E40" s="49" t="s">
        <v>136</v>
      </c>
      <c r="F40" s="49" t="s">
        <v>25</v>
      </c>
      <c r="G40" s="49" t="s">
        <v>130</v>
      </c>
      <c r="H40" s="49" t="s">
        <v>36</v>
      </c>
      <c r="I40" s="49"/>
      <c r="J40" s="49" t="s">
        <v>35</v>
      </c>
      <c r="K40" s="49"/>
      <c r="L40" s="49" t="s">
        <v>456</v>
      </c>
      <c r="M40" s="49"/>
      <c r="N40" s="49" t="s">
        <v>145</v>
      </c>
      <c r="O40" s="49"/>
      <c r="P40" s="49" t="s">
        <v>452</v>
      </c>
      <c r="Q40" s="49" t="s">
        <v>454</v>
      </c>
      <c r="R40" s="49" t="s">
        <v>442</v>
      </c>
      <c r="S40" s="49" t="s">
        <v>22</v>
      </c>
      <c r="T40" s="49"/>
      <c r="U40" s="49" t="s">
        <v>18</v>
      </c>
      <c r="V40" s="49" t="s">
        <v>19</v>
      </c>
      <c r="W40" s="49" t="s">
        <v>20</v>
      </c>
      <c r="X40" s="49" t="s">
        <v>28</v>
      </c>
      <c r="Y40" s="51">
        <v>0.1</v>
      </c>
      <c r="Z40" s="52">
        <v>44435</v>
      </c>
      <c r="AA40" s="52">
        <v>2958101</v>
      </c>
      <c r="AB40" s="52"/>
      <c r="AC40" s="49"/>
    </row>
    <row r="41" spans="1:29" s="53" customFormat="1" ht="28.5" hidden="1" x14ac:dyDescent="0.45">
      <c r="A41" s="49" t="s">
        <v>205</v>
      </c>
      <c r="B41" s="50" t="s">
        <v>394</v>
      </c>
      <c r="C41" s="49" t="s">
        <v>393</v>
      </c>
      <c r="D41" s="54" t="s">
        <v>392</v>
      </c>
      <c r="E41" s="49" t="s">
        <v>27</v>
      </c>
      <c r="F41" s="49" t="s">
        <v>25</v>
      </c>
      <c r="G41" s="49" t="s">
        <v>130</v>
      </c>
      <c r="H41" s="49" t="s">
        <v>36</v>
      </c>
      <c r="I41" s="49"/>
      <c r="J41" s="49" t="s">
        <v>35</v>
      </c>
      <c r="K41" s="49"/>
      <c r="L41" s="49" t="s">
        <v>132</v>
      </c>
      <c r="M41" s="49"/>
      <c r="N41" s="49" t="s">
        <v>386</v>
      </c>
      <c r="O41" s="49"/>
      <c r="P41" s="49" t="s">
        <v>474</v>
      </c>
      <c r="Q41" s="49"/>
      <c r="R41" s="49"/>
      <c r="S41" s="49" t="s">
        <v>22</v>
      </c>
      <c r="T41" s="49"/>
      <c r="U41" s="49" t="s">
        <v>18</v>
      </c>
      <c r="V41" s="49" t="s">
        <v>19</v>
      </c>
      <c r="W41" s="49" t="s">
        <v>20</v>
      </c>
      <c r="X41" s="49" t="s">
        <v>28</v>
      </c>
      <c r="Y41" s="51">
        <v>0.1</v>
      </c>
      <c r="Z41" s="52">
        <v>44435</v>
      </c>
      <c r="AA41" s="52">
        <v>2958101</v>
      </c>
      <c r="AB41" s="52"/>
      <c r="AC41" s="55" t="s">
        <v>211</v>
      </c>
    </row>
    <row r="42" spans="1:29" s="53" customFormat="1" ht="42.75" hidden="1" x14ac:dyDescent="0.45">
      <c r="A42" s="49" t="s">
        <v>387</v>
      </c>
      <c r="B42" s="50" t="s">
        <v>390</v>
      </c>
      <c r="C42" s="49" t="s">
        <v>388</v>
      </c>
      <c r="D42" s="54" t="s">
        <v>391</v>
      </c>
      <c r="E42" s="49" t="s">
        <v>27</v>
      </c>
      <c r="F42" s="49" t="s">
        <v>25</v>
      </c>
      <c r="G42" s="49" t="s">
        <v>130</v>
      </c>
      <c r="H42" s="49" t="s">
        <v>36</v>
      </c>
      <c r="I42" s="49"/>
      <c r="J42" s="49" t="s">
        <v>35</v>
      </c>
      <c r="K42" s="49"/>
      <c r="L42" s="49" t="s">
        <v>133</v>
      </c>
      <c r="M42" s="49"/>
      <c r="N42" s="49" t="s">
        <v>385</v>
      </c>
      <c r="O42" s="49"/>
      <c r="P42" s="49" t="s">
        <v>475</v>
      </c>
      <c r="Q42" s="49"/>
      <c r="R42" s="49"/>
      <c r="S42" s="49" t="s">
        <v>22</v>
      </c>
      <c r="T42" s="49"/>
      <c r="U42" s="49" t="s">
        <v>18</v>
      </c>
      <c r="V42" s="49" t="s">
        <v>19</v>
      </c>
      <c r="W42" s="49" t="s">
        <v>20</v>
      </c>
      <c r="X42" s="49" t="s">
        <v>28</v>
      </c>
      <c r="Y42" s="51">
        <v>0.1</v>
      </c>
      <c r="Z42" s="52">
        <v>44435</v>
      </c>
      <c r="AA42" s="52">
        <v>2958101</v>
      </c>
      <c r="AB42" s="52"/>
      <c r="AC42" s="55" t="s">
        <v>211</v>
      </c>
    </row>
    <row r="43" spans="1:29" s="53" customFormat="1" ht="28.5" hidden="1" x14ac:dyDescent="0.45">
      <c r="A43" s="49" t="s">
        <v>208</v>
      </c>
      <c r="B43" s="49" t="s">
        <v>218</v>
      </c>
      <c r="C43" s="49" t="s">
        <v>408</v>
      </c>
      <c r="D43" s="49" t="s">
        <v>206</v>
      </c>
      <c r="E43" s="49" t="s">
        <v>136</v>
      </c>
      <c r="F43" s="49" t="s">
        <v>25</v>
      </c>
      <c r="G43" s="49" t="s">
        <v>130</v>
      </c>
      <c r="H43" s="49" t="s">
        <v>36</v>
      </c>
      <c r="I43" s="49"/>
      <c r="J43" s="49" t="s">
        <v>35</v>
      </c>
      <c r="K43" s="49"/>
      <c r="L43" s="49" t="s">
        <v>458</v>
      </c>
      <c r="M43" s="49"/>
      <c r="N43" s="49" t="s">
        <v>142</v>
      </c>
      <c r="O43" s="49"/>
      <c r="P43" s="49" t="s">
        <v>459</v>
      </c>
      <c r="Q43" s="49" t="s">
        <v>461</v>
      </c>
      <c r="R43" s="49" t="s">
        <v>442</v>
      </c>
      <c r="S43" s="49" t="s">
        <v>22</v>
      </c>
      <c r="T43" s="49"/>
      <c r="U43" s="49" t="s">
        <v>18</v>
      </c>
      <c r="V43" s="49" t="s">
        <v>19</v>
      </c>
      <c r="W43" s="49" t="s">
        <v>20</v>
      </c>
      <c r="X43" s="49" t="s">
        <v>28</v>
      </c>
      <c r="Y43" s="51">
        <v>0.1</v>
      </c>
      <c r="Z43" s="52">
        <v>44435</v>
      </c>
      <c r="AA43" s="52">
        <v>2958101</v>
      </c>
      <c r="AB43" s="52"/>
      <c r="AC43" s="49"/>
    </row>
    <row r="44" spans="1:29" s="53" customFormat="1" ht="42.75" hidden="1" x14ac:dyDescent="0.45">
      <c r="A44" s="49" t="s">
        <v>209</v>
      </c>
      <c r="B44" s="49" t="s">
        <v>217</v>
      </c>
      <c r="C44" s="49" t="s">
        <v>407</v>
      </c>
      <c r="D44" s="49" t="s">
        <v>207</v>
      </c>
      <c r="E44" s="49" t="s">
        <v>136</v>
      </c>
      <c r="F44" s="49" t="s">
        <v>25</v>
      </c>
      <c r="G44" s="49" t="s">
        <v>130</v>
      </c>
      <c r="H44" s="49" t="s">
        <v>36</v>
      </c>
      <c r="I44" s="49"/>
      <c r="J44" s="49" t="s">
        <v>35</v>
      </c>
      <c r="K44" s="49"/>
      <c r="L44" s="49" t="s">
        <v>457</v>
      </c>
      <c r="M44" s="49"/>
      <c r="N44" s="49" t="s">
        <v>145</v>
      </c>
      <c r="O44" s="49"/>
      <c r="P44" s="49" t="s">
        <v>460</v>
      </c>
      <c r="Q44" s="49" t="s">
        <v>462</v>
      </c>
      <c r="R44" s="49" t="s">
        <v>442</v>
      </c>
      <c r="S44" s="49" t="s">
        <v>22</v>
      </c>
      <c r="T44" s="49"/>
      <c r="U44" s="49" t="s">
        <v>18</v>
      </c>
      <c r="V44" s="49" t="s">
        <v>19</v>
      </c>
      <c r="W44" s="49" t="s">
        <v>20</v>
      </c>
      <c r="X44" s="49" t="s">
        <v>28</v>
      </c>
      <c r="Y44" s="51">
        <v>0.1</v>
      </c>
      <c r="Z44" s="52">
        <v>44435</v>
      </c>
      <c r="AA44" s="52">
        <v>2958101</v>
      </c>
      <c r="AB44" s="52"/>
      <c r="AC44" s="49"/>
    </row>
    <row r="45" spans="1:29" ht="28.5" hidden="1" x14ac:dyDescent="0.45">
      <c r="A45" s="44" t="s">
        <v>212</v>
      </c>
      <c r="B45" s="38" t="s">
        <v>396</v>
      </c>
      <c r="C45" s="38" t="s">
        <v>398</v>
      </c>
      <c r="D45" s="38" t="s">
        <v>412</v>
      </c>
      <c r="E45" s="38" t="s">
        <v>27</v>
      </c>
      <c r="F45" s="4" t="s">
        <v>25</v>
      </c>
      <c r="G45" s="4" t="s">
        <v>130</v>
      </c>
      <c r="H45" s="4" t="s">
        <v>36</v>
      </c>
      <c r="I45" s="4"/>
      <c r="J45" s="4" t="s">
        <v>35</v>
      </c>
      <c r="K45" s="4"/>
      <c r="L45" s="32" t="s">
        <v>132</v>
      </c>
      <c r="M45" s="4"/>
      <c r="N45" s="8" t="s">
        <v>142</v>
      </c>
      <c r="O45" s="26"/>
      <c r="P45" s="38" t="s">
        <v>463</v>
      </c>
      <c r="Q45" s="4"/>
      <c r="R45" s="4"/>
      <c r="S45" s="4" t="s">
        <v>22</v>
      </c>
      <c r="T45" s="4"/>
      <c r="U45" s="22" t="s">
        <v>18</v>
      </c>
      <c r="V45" s="22" t="s">
        <v>19</v>
      </c>
      <c r="W45" s="22" t="s">
        <v>20</v>
      </c>
      <c r="X45" s="22" t="s">
        <v>28</v>
      </c>
      <c r="Y45" s="23">
        <v>0.1</v>
      </c>
      <c r="Z45" s="5">
        <v>44435</v>
      </c>
      <c r="AA45" s="24">
        <v>2958101</v>
      </c>
      <c r="AB45" s="24"/>
      <c r="AC45" s="4"/>
    </row>
    <row r="46" spans="1:29" ht="42.75" hidden="1" x14ac:dyDescent="0.45">
      <c r="A46" s="46" t="s">
        <v>395</v>
      </c>
      <c r="B46" s="37" t="s">
        <v>397</v>
      </c>
      <c r="C46" s="37" t="s">
        <v>399</v>
      </c>
      <c r="D46" s="37" t="s">
        <v>413</v>
      </c>
      <c r="E46" s="33" t="s">
        <v>27</v>
      </c>
      <c r="F46" s="33" t="s">
        <v>25</v>
      </c>
      <c r="G46" s="33" t="s">
        <v>130</v>
      </c>
      <c r="H46" s="33" t="s">
        <v>36</v>
      </c>
      <c r="I46" s="33"/>
      <c r="J46" s="33" t="s">
        <v>35</v>
      </c>
      <c r="K46" s="33"/>
      <c r="L46" s="33" t="s">
        <v>133</v>
      </c>
      <c r="M46" s="33"/>
      <c r="N46" s="37" t="s">
        <v>145</v>
      </c>
      <c r="O46" s="39"/>
      <c r="P46" s="33" t="s">
        <v>464</v>
      </c>
      <c r="Q46" s="33"/>
      <c r="R46" s="33"/>
      <c r="S46" s="33" t="s">
        <v>22</v>
      </c>
      <c r="T46" s="33"/>
      <c r="U46" s="33" t="s">
        <v>18</v>
      </c>
      <c r="V46" s="33" t="s">
        <v>19</v>
      </c>
      <c r="W46" s="33" t="s">
        <v>20</v>
      </c>
      <c r="X46" s="33" t="s">
        <v>28</v>
      </c>
      <c r="Y46" s="34">
        <v>0.1</v>
      </c>
      <c r="Z46" s="35">
        <v>44435</v>
      </c>
      <c r="AA46" s="35">
        <v>2958101</v>
      </c>
      <c r="AB46" s="35"/>
      <c r="AC46" s="35"/>
    </row>
    <row r="47" spans="1:29" ht="42.75" hidden="1" x14ac:dyDescent="0.45">
      <c r="A47" s="44" t="s">
        <v>402</v>
      </c>
      <c r="B47" s="37" t="s">
        <v>404</v>
      </c>
      <c r="C47" s="37" t="s">
        <v>406</v>
      </c>
      <c r="D47" s="37" t="s">
        <v>400</v>
      </c>
      <c r="E47" s="33" t="s">
        <v>136</v>
      </c>
      <c r="F47" s="33" t="s">
        <v>25</v>
      </c>
      <c r="G47" s="33" t="s">
        <v>130</v>
      </c>
      <c r="H47" s="33" t="s">
        <v>36</v>
      </c>
      <c r="I47" s="33"/>
      <c r="J47" s="33" t="s">
        <v>35</v>
      </c>
      <c r="K47" s="33"/>
      <c r="L47" s="33" t="s">
        <v>465</v>
      </c>
      <c r="M47" s="33"/>
      <c r="N47" s="37" t="s">
        <v>142</v>
      </c>
      <c r="O47" s="39"/>
      <c r="P47" s="33" t="s">
        <v>466</v>
      </c>
      <c r="Q47" s="33"/>
      <c r="R47" s="33" t="s">
        <v>442</v>
      </c>
      <c r="S47" s="33" t="s">
        <v>22</v>
      </c>
      <c r="T47" s="33"/>
      <c r="U47" s="33" t="s">
        <v>18</v>
      </c>
      <c r="V47" s="33" t="s">
        <v>19</v>
      </c>
      <c r="W47" s="33" t="s">
        <v>20</v>
      </c>
      <c r="X47" s="33" t="s">
        <v>28</v>
      </c>
      <c r="Y47" s="34">
        <v>0.1</v>
      </c>
      <c r="Z47" s="35">
        <v>44435</v>
      </c>
      <c r="AA47" s="35">
        <v>2958101</v>
      </c>
      <c r="AB47" s="35"/>
      <c r="AC47" s="35"/>
    </row>
    <row r="48" spans="1:29" s="53" customFormat="1" ht="42.75" hidden="1" x14ac:dyDescent="0.45">
      <c r="A48" s="49" t="s">
        <v>403</v>
      </c>
      <c r="B48" s="50" t="s">
        <v>405</v>
      </c>
      <c r="C48" s="50" t="s">
        <v>399</v>
      </c>
      <c r="D48" s="50" t="s">
        <v>401</v>
      </c>
      <c r="E48" s="49" t="s">
        <v>136</v>
      </c>
      <c r="F48" s="49" t="s">
        <v>25</v>
      </c>
      <c r="G48" s="49" t="s">
        <v>130</v>
      </c>
      <c r="H48" s="49" t="s">
        <v>36</v>
      </c>
      <c r="I48" s="49"/>
      <c r="J48" s="49" t="s">
        <v>35</v>
      </c>
      <c r="K48" s="49"/>
      <c r="L48" s="49" t="s">
        <v>468</v>
      </c>
      <c r="M48" s="49"/>
      <c r="N48" s="50" t="s">
        <v>145</v>
      </c>
      <c r="O48" s="54"/>
      <c r="P48" s="49" t="s">
        <v>467</v>
      </c>
      <c r="Q48" s="49"/>
      <c r="R48" s="49" t="s">
        <v>442</v>
      </c>
      <c r="S48" s="49" t="s">
        <v>22</v>
      </c>
      <c r="T48" s="49"/>
      <c r="U48" s="49" t="s">
        <v>18</v>
      </c>
      <c r="V48" s="49" t="s">
        <v>19</v>
      </c>
      <c r="W48" s="49" t="s">
        <v>20</v>
      </c>
      <c r="X48" s="49" t="s">
        <v>28</v>
      </c>
      <c r="Y48" s="51">
        <v>0.1</v>
      </c>
      <c r="Z48" s="52">
        <v>44435</v>
      </c>
      <c r="AA48" s="52">
        <v>2958101</v>
      </c>
      <c r="AB48" s="52"/>
      <c r="AC48" s="52"/>
    </row>
    <row r="49" spans="1:29" s="53" customFormat="1" ht="28.5" hidden="1" x14ac:dyDescent="0.45">
      <c r="A49" s="49" t="s">
        <v>341</v>
      </c>
      <c r="B49" s="50" t="s">
        <v>345</v>
      </c>
      <c r="C49" s="50" t="s">
        <v>343</v>
      </c>
      <c r="D49" s="49" t="s">
        <v>349</v>
      </c>
      <c r="E49" s="49" t="s">
        <v>136</v>
      </c>
      <c r="F49" s="49" t="s">
        <v>25</v>
      </c>
      <c r="G49" s="49" t="s">
        <v>130</v>
      </c>
      <c r="H49" s="49" t="s">
        <v>36</v>
      </c>
      <c r="I49" s="49" t="s">
        <v>347</v>
      </c>
      <c r="J49" s="49" t="s">
        <v>35</v>
      </c>
      <c r="K49" s="49" t="s">
        <v>348</v>
      </c>
      <c r="L49" s="49" t="s">
        <v>132</v>
      </c>
      <c r="M49" s="49"/>
      <c r="N49" s="49" t="s">
        <v>142</v>
      </c>
      <c r="O49" s="54"/>
      <c r="P49" s="49" t="s">
        <v>469</v>
      </c>
      <c r="Q49" s="49"/>
      <c r="R49" s="49" t="s">
        <v>442</v>
      </c>
      <c r="S49" s="49" t="s">
        <v>22</v>
      </c>
      <c r="T49" s="49"/>
      <c r="U49" s="49" t="s">
        <v>18</v>
      </c>
      <c r="V49" s="49" t="s">
        <v>19</v>
      </c>
      <c r="W49" s="49" t="s">
        <v>20</v>
      </c>
      <c r="X49" s="49" t="s">
        <v>28</v>
      </c>
      <c r="Y49" s="51">
        <v>0.1</v>
      </c>
      <c r="Z49" s="52">
        <v>44435</v>
      </c>
      <c r="AA49" s="52">
        <v>2958101</v>
      </c>
      <c r="AB49" s="52"/>
      <c r="AC49" s="49"/>
    </row>
    <row r="50" spans="1:29" s="53" customFormat="1" ht="28.5" hidden="1" x14ac:dyDescent="0.45">
      <c r="A50" s="49" t="s">
        <v>342</v>
      </c>
      <c r="B50" s="50" t="s">
        <v>346</v>
      </c>
      <c r="C50" s="50" t="s">
        <v>344</v>
      </c>
      <c r="D50" s="49" t="s">
        <v>350</v>
      </c>
      <c r="E50" s="49" t="s">
        <v>136</v>
      </c>
      <c r="F50" s="49" t="s">
        <v>25</v>
      </c>
      <c r="G50" s="49" t="s">
        <v>130</v>
      </c>
      <c r="H50" s="49" t="s">
        <v>36</v>
      </c>
      <c r="I50" s="49" t="s">
        <v>347</v>
      </c>
      <c r="J50" s="49" t="s">
        <v>35</v>
      </c>
      <c r="K50" s="49" t="s">
        <v>348</v>
      </c>
      <c r="L50" s="49" t="s">
        <v>133</v>
      </c>
      <c r="M50" s="49"/>
      <c r="N50" s="49" t="s">
        <v>145</v>
      </c>
      <c r="O50" s="54"/>
      <c r="P50" s="49" t="s">
        <v>470</v>
      </c>
      <c r="Q50" s="49"/>
      <c r="R50" s="49" t="s">
        <v>442</v>
      </c>
      <c r="S50" s="49" t="s">
        <v>22</v>
      </c>
      <c r="T50" s="49"/>
      <c r="U50" s="49" t="s">
        <v>18</v>
      </c>
      <c r="V50" s="49" t="s">
        <v>19</v>
      </c>
      <c r="W50" s="49" t="s">
        <v>20</v>
      </c>
      <c r="X50" s="49" t="s">
        <v>28</v>
      </c>
      <c r="Y50" s="51">
        <v>0.1</v>
      </c>
      <c r="Z50" s="52">
        <v>44435</v>
      </c>
      <c r="AA50" s="52">
        <v>2958101</v>
      </c>
      <c r="AB50" s="52"/>
      <c r="AC50" s="49"/>
    </row>
    <row r="51" spans="1:29" ht="42.75" hidden="1" x14ac:dyDescent="0.45">
      <c r="A51" s="44" t="s">
        <v>230</v>
      </c>
      <c r="B51" s="4" t="s">
        <v>227</v>
      </c>
      <c r="C51" s="4" t="s">
        <v>226</v>
      </c>
      <c r="D51" s="4" t="s">
        <v>232</v>
      </c>
      <c r="E51" s="4" t="s">
        <v>26</v>
      </c>
      <c r="F51" s="4" t="s">
        <v>24</v>
      </c>
      <c r="G51" s="4" t="s">
        <v>33</v>
      </c>
      <c r="H51" s="4" t="s">
        <v>36</v>
      </c>
      <c r="I51" s="4"/>
      <c r="J51" s="4" t="s">
        <v>131</v>
      </c>
      <c r="K51" s="4"/>
      <c r="L51" s="4" t="s">
        <v>237</v>
      </c>
      <c r="M51" s="4" t="s">
        <v>236</v>
      </c>
      <c r="N51" s="4" t="s">
        <v>235</v>
      </c>
      <c r="O51" s="4"/>
      <c r="P51" s="4" t="s">
        <v>238</v>
      </c>
      <c r="Q51" s="4"/>
      <c r="R51" s="4"/>
      <c r="S51" s="4" t="s">
        <v>21</v>
      </c>
      <c r="T51" s="4"/>
      <c r="U51" s="4" t="s">
        <v>18</v>
      </c>
      <c r="V51" s="4" t="s">
        <v>19</v>
      </c>
      <c r="W51" s="4" t="s">
        <v>20</v>
      </c>
      <c r="X51" s="4" t="s">
        <v>28</v>
      </c>
      <c r="Y51" s="6">
        <v>0.1</v>
      </c>
      <c r="Z51" s="5">
        <v>44462</v>
      </c>
      <c r="AA51" s="5">
        <v>2958101</v>
      </c>
      <c r="AB51" s="5" t="s">
        <v>153</v>
      </c>
      <c r="AC51" s="4"/>
    </row>
    <row r="52" spans="1:29" ht="42.75" hidden="1" x14ac:dyDescent="0.45">
      <c r="A52" s="44" t="s">
        <v>231</v>
      </c>
      <c r="B52" s="4" t="s">
        <v>229</v>
      </c>
      <c r="C52" s="4" t="s">
        <v>228</v>
      </c>
      <c r="D52" s="4" t="s">
        <v>233</v>
      </c>
      <c r="E52" s="4" t="s">
        <v>26</v>
      </c>
      <c r="F52" s="4" t="s">
        <v>24</v>
      </c>
      <c r="G52" s="4" t="s">
        <v>33</v>
      </c>
      <c r="H52" s="4" t="s">
        <v>39</v>
      </c>
      <c r="I52" s="4"/>
      <c r="J52" s="4" t="s">
        <v>131</v>
      </c>
      <c r="K52" s="4"/>
      <c r="L52" s="4" t="s">
        <v>234</v>
      </c>
      <c r="M52" s="4" t="s">
        <v>236</v>
      </c>
      <c r="N52" s="4" t="s">
        <v>235</v>
      </c>
      <c r="O52" s="4"/>
      <c r="P52" s="4" t="s">
        <v>239</v>
      </c>
      <c r="Q52" s="4"/>
      <c r="R52" s="4"/>
      <c r="S52" s="4" t="s">
        <v>21</v>
      </c>
      <c r="T52" s="4"/>
      <c r="U52" s="4" t="s">
        <v>18</v>
      </c>
      <c r="V52" s="4" t="s">
        <v>19</v>
      </c>
      <c r="W52" s="4" t="s">
        <v>20</v>
      </c>
      <c r="X52" s="4" t="s">
        <v>28</v>
      </c>
      <c r="Y52" s="6">
        <v>0.1</v>
      </c>
      <c r="Z52" s="5">
        <v>44462</v>
      </c>
      <c r="AA52" s="5">
        <v>2958101</v>
      </c>
      <c r="AB52" s="5" t="s">
        <v>153</v>
      </c>
      <c r="AC52" s="4"/>
    </row>
    <row r="53" spans="1:29" hidden="1" x14ac:dyDescent="0.45">
      <c r="A53" s="44" t="s">
        <v>242</v>
      </c>
      <c r="B53" s="4" t="s">
        <v>256</v>
      </c>
      <c r="C53" s="4" t="s">
        <v>240</v>
      </c>
      <c r="D53" s="4" t="s">
        <v>257</v>
      </c>
      <c r="E53" s="4" t="s">
        <v>26</v>
      </c>
      <c r="F53" s="26" t="s">
        <v>25</v>
      </c>
      <c r="G53" s="4" t="s">
        <v>33</v>
      </c>
      <c r="H53" s="4" t="s">
        <v>36</v>
      </c>
      <c r="I53" s="4"/>
      <c r="J53" s="4" t="s">
        <v>245</v>
      </c>
      <c r="K53" s="4"/>
      <c r="L53" s="4" t="s">
        <v>247</v>
      </c>
      <c r="M53" s="4"/>
      <c r="N53" s="4"/>
      <c r="O53" s="4"/>
      <c r="P53" s="4" t="s">
        <v>246</v>
      </c>
      <c r="Q53" s="4"/>
      <c r="R53" s="4"/>
      <c r="S53" s="4" t="s">
        <v>252</v>
      </c>
      <c r="T53" s="4"/>
      <c r="U53" s="4" t="s">
        <v>19</v>
      </c>
      <c r="V53" s="4" t="s">
        <v>19</v>
      </c>
      <c r="W53" s="4"/>
      <c r="X53" s="4" t="s">
        <v>28</v>
      </c>
      <c r="Y53" s="6">
        <v>0.1</v>
      </c>
      <c r="Z53" s="5">
        <v>44460</v>
      </c>
      <c r="AA53" s="5">
        <v>2958101</v>
      </c>
      <c r="AB53" s="5" t="s">
        <v>153</v>
      </c>
      <c r="AC53" s="4"/>
    </row>
    <row r="54" spans="1:29" hidden="1" x14ac:dyDescent="0.45">
      <c r="A54" s="44" t="s">
        <v>243</v>
      </c>
      <c r="B54" s="4" t="s">
        <v>262</v>
      </c>
      <c r="C54" s="4" t="s">
        <v>260</v>
      </c>
      <c r="D54" s="4" t="s">
        <v>258</v>
      </c>
      <c r="E54" s="4" t="s">
        <v>26</v>
      </c>
      <c r="F54" s="26" t="s">
        <v>25</v>
      </c>
      <c r="G54" s="4" t="s">
        <v>33</v>
      </c>
      <c r="H54" s="4" t="s">
        <v>36</v>
      </c>
      <c r="I54" s="4"/>
      <c r="J54" s="4" t="s">
        <v>245</v>
      </c>
      <c r="K54" s="4"/>
      <c r="L54" s="4" t="s">
        <v>248</v>
      </c>
      <c r="M54" s="4"/>
      <c r="N54" s="4"/>
      <c r="O54" s="4"/>
      <c r="P54" s="4" t="s">
        <v>250</v>
      </c>
      <c r="Q54" s="4"/>
      <c r="R54" s="4"/>
      <c r="S54" s="4" t="s">
        <v>252</v>
      </c>
      <c r="T54" s="4"/>
      <c r="U54" s="4" t="s">
        <v>19</v>
      </c>
      <c r="V54" s="4" t="s">
        <v>19</v>
      </c>
      <c r="W54" s="4"/>
      <c r="X54" s="4" t="s">
        <v>28</v>
      </c>
      <c r="Y54" s="6">
        <v>0.1</v>
      </c>
      <c r="Z54" s="5">
        <v>44460</v>
      </c>
      <c r="AA54" s="5">
        <v>2958101</v>
      </c>
      <c r="AB54" s="5" t="s">
        <v>153</v>
      </c>
      <c r="AC54" s="4"/>
    </row>
    <row r="55" spans="1:29" hidden="1" x14ac:dyDescent="0.45">
      <c r="A55" s="44" t="s">
        <v>244</v>
      </c>
      <c r="B55" s="4" t="s">
        <v>263</v>
      </c>
      <c r="C55" s="4" t="s">
        <v>261</v>
      </c>
      <c r="D55" s="4" t="s">
        <v>259</v>
      </c>
      <c r="E55" s="4" t="s">
        <v>26</v>
      </c>
      <c r="F55" s="26" t="s">
        <v>25</v>
      </c>
      <c r="G55" s="4" t="s">
        <v>33</v>
      </c>
      <c r="H55" s="4" t="s">
        <v>36</v>
      </c>
      <c r="I55" s="4"/>
      <c r="J55" s="4" t="s">
        <v>245</v>
      </c>
      <c r="K55" s="4"/>
      <c r="L55" s="4" t="s">
        <v>249</v>
      </c>
      <c r="M55" s="4"/>
      <c r="N55" s="4"/>
      <c r="O55" s="4"/>
      <c r="P55" s="4" t="s">
        <v>251</v>
      </c>
      <c r="Q55" s="4"/>
      <c r="R55" s="4"/>
      <c r="S55" s="4" t="s">
        <v>252</v>
      </c>
      <c r="T55" s="4"/>
      <c r="U55" s="4" t="s">
        <v>19</v>
      </c>
      <c r="V55" s="4" t="s">
        <v>19</v>
      </c>
      <c r="W55" s="4"/>
      <c r="X55" s="4" t="s">
        <v>28</v>
      </c>
      <c r="Y55" s="6">
        <v>0.1</v>
      </c>
      <c r="Z55" s="5">
        <v>44460</v>
      </c>
      <c r="AA55" s="5">
        <v>2958101</v>
      </c>
      <c r="AB55" s="5" t="s">
        <v>153</v>
      </c>
      <c r="AC55" s="4"/>
    </row>
    <row r="56" spans="1:29" hidden="1" x14ac:dyDescent="0.45">
      <c r="A56" s="44" t="s">
        <v>253</v>
      </c>
      <c r="B56" s="4" t="s">
        <v>264</v>
      </c>
      <c r="C56" s="4" t="s">
        <v>241</v>
      </c>
      <c r="D56" s="4" t="s">
        <v>269</v>
      </c>
      <c r="E56" s="4" t="s">
        <v>26</v>
      </c>
      <c r="F56" s="26" t="s">
        <v>25</v>
      </c>
      <c r="G56" s="4" t="s">
        <v>33</v>
      </c>
      <c r="H56" s="4" t="s">
        <v>138</v>
      </c>
      <c r="I56" s="4"/>
      <c r="J56" s="4" t="s">
        <v>245</v>
      </c>
      <c r="K56" s="4"/>
      <c r="L56" s="4" t="s">
        <v>242</v>
      </c>
      <c r="M56" s="4"/>
      <c r="N56" s="4"/>
      <c r="O56" s="4"/>
      <c r="P56" s="4" t="s">
        <v>272</v>
      </c>
      <c r="Q56" s="4"/>
      <c r="R56" s="4"/>
      <c r="S56" s="4" t="s">
        <v>252</v>
      </c>
      <c r="T56" s="4"/>
      <c r="U56" s="4" t="s">
        <v>19</v>
      </c>
      <c r="V56" s="4" t="s">
        <v>19</v>
      </c>
      <c r="W56" s="4"/>
      <c r="X56" s="4" t="s">
        <v>28</v>
      </c>
      <c r="Y56" s="6">
        <v>0.1</v>
      </c>
      <c r="Z56" s="5">
        <v>44460</v>
      </c>
      <c r="AA56" s="5">
        <v>2958101</v>
      </c>
      <c r="AB56" s="5" t="s">
        <v>153</v>
      </c>
      <c r="AC56" s="4"/>
    </row>
    <row r="57" spans="1:29" ht="28.5" hidden="1" x14ac:dyDescent="0.45">
      <c r="A57" s="44" t="s">
        <v>254</v>
      </c>
      <c r="B57" s="4" t="s">
        <v>265</v>
      </c>
      <c r="C57" s="4" t="s">
        <v>267</v>
      </c>
      <c r="D57" s="4" t="s">
        <v>270</v>
      </c>
      <c r="E57" s="4" t="s">
        <v>26</v>
      </c>
      <c r="F57" s="26" t="s">
        <v>25</v>
      </c>
      <c r="G57" s="4" t="s">
        <v>33</v>
      </c>
      <c r="H57" s="4" t="s">
        <v>138</v>
      </c>
      <c r="I57" s="4"/>
      <c r="J57" s="4" t="s">
        <v>245</v>
      </c>
      <c r="K57" s="4"/>
      <c r="L57" s="4" t="s">
        <v>243</v>
      </c>
      <c r="M57" s="4"/>
      <c r="N57" s="4"/>
      <c r="O57" s="4"/>
      <c r="P57" s="4" t="s">
        <v>273</v>
      </c>
      <c r="Q57" s="4"/>
      <c r="R57" s="4"/>
      <c r="S57" s="4" t="s">
        <v>252</v>
      </c>
      <c r="T57" s="4"/>
      <c r="U57" s="4" t="s">
        <v>19</v>
      </c>
      <c r="V57" s="4" t="s">
        <v>19</v>
      </c>
      <c r="W57" s="4"/>
      <c r="X57" s="4" t="s">
        <v>28</v>
      </c>
      <c r="Y57" s="6">
        <v>0.1</v>
      </c>
      <c r="Z57" s="5">
        <v>44460</v>
      </c>
      <c r="AA57" s="5">
        <v>2958101</v>
      </c>
      <c r="AB57" s="5" t="s">
        <v>153</v>
      </c>
      <c r="AC57" s="4"/>
    </row>
    <row r="58" spans="1:29" ht="28.5" hidden="1" x14ac:dyDescent="0.45">
      <c r="A58" s="44" t="s">
        <v>255</v>
      </c>
      <c r="B58" s="4" t="s">
        <v>266</v>
      </c>
      <c r="C58" s="4" t="s">
        <v>268</v>
      </c>
      <c r="D58" s="4" t="s">
        <v>271</v>
      </c>
      <c r="E58" s="4" t="s">
        <v>26</v>
      </c>
      <c r="F58" s="26" t="s">
        <v>25</v>
      </c>
      <c r="G58" s="4" t="s">
        <v>33</v>
      </c>
      <c r="H58" s="4" t="s">
        <v>138</v>
      </c>
      <c r="I58" s="4"/>
      <c r="J58" s="4" t="s">
        <v>245</v>
      </c>
      <c r="K58" s="4"/>
      <c r="L58" s="4" t="s">
        <v>244</v>
      </c>
      <c r="M58" s="4"/>
      <c r="N58" s="4"/>
      <c r="O58" s="4"/>
      <c r="P58" s="4" t="s">
        <v>274</v>
      </c>
      <c r="Q58" s="4"/>
      <c r="R58" s="4"/>
      <c r="S58" s="4" t="s">
        <v>252</v>
      </c>
      <c r="T58" s="4"/>
      <c r="U58" s="4" t="s">
        <v>19</v>
      </c>
      <c r="V58" s="4" t="s">
        <v>19</v>
      </c>
      <c r="W58" s="4"/>
      <c r="X58" s="4" t="s">
        <v>28</v>
      </c>
      <c r="Y58" s="6">
        <v>0.1</v>
      </c>
      <c r="Z58" s="5">
        <v>44460</v>
      </c>
      <c r="AA58" s="5">
        <v>2958101</v>
      </c>
      <c r="AB58" s="5" t="s">
        <v>153</v>
      </c>
      <c r="AC58" s="4"/>
    </row>
    <row r="59" spans="1:29" ht="28.5" hidden="1" x14ac:dyDescent="0.45">
      <c r="A59" s="44" t="s">
        <v>275</v>
      </c>
      <c r="B59" s="4" t="s">
        <v>287</v>
      </c>
      <c r="C59" s="4" t="s">
        <v>284</v>
      </c>
      <c r="D59" s="22" t="s">
        <v>281</v>
      </c>
      <c r="E59" s="4" t="s">
        <v>26</v>
      </c>
      <c r="F59" s="26" t="s">
        <v>25</v>
      </c>
      <c r="G59" s="4" t="s">
        <v>33</v>
      </c>
      <c r="H59" s="4" t="s">
        <v>138</v>
      </c>
      <c r="I59" s="4"/>
      <c r="J59" s="4" t="s">
        <v>245</v>
      </c>
      <c r="K59" s="4"/>
      <c r="L59" s="4" t="s">
        <v>242</v>
      </c>
      <c r="M59" s="4"/>
      <c r="N59" s="4"/>
      <c r="O59" s="4"/>
      <c r="P59" s="4" t="s">
        <v>278</v>
      </c>
      <c r="Q59" s="4"/>
      <c r="R59" s="4"/>
      <c r="S59" s="4" t="s">
        <v>252</v>
      </c>
      <c r="T59" s="4"/>
      <c r="U59" s="4" t="s">
        <v>19</v>
      </c>
      <c r="V59" s="4" t="s">
        <v>19</v>
      </c>
      <c r="W59" s="4"/>
      <c r="X59" s="4" t="s">
        <v>28</v>
      </c>
      <c r="Y59" s="6">
        <v>0.1</v>
      </c>
      <c r="Z59" s="5">
        <v>44460</v>
      </c>
      <c r="AA59" s="5">
        <v>2958101</v>
      </c>
      <c r="AB59" s="5" t="s">
        <v>153</v>
      </c>
      <c r="AC59" s="4"/>
    </row>
    <row r="60" spans="1:29" ht="28.5" hidden="1" x14ac:dyDescent="0.45">
      <c r="A60" s="44" t="s">
        <v>276</v>
      </c>
      <c r="B60" s="4" t="s">
        <v>288</v>
      </c>
      <c r="C60" s="4" t="s">
        <v>285</v>
      </c>
      <c r="D60" s="22" t="s">
        <v>282</v>
      </c>
      <c r="E60" s="4" t="s">
        <v>26</v>
      </c>
      <c r="F60" s="26" t="s">
        <v>25</v>
      </c>
      <c r="G60" s="4" t="s">
        <v>33</v>
      </c>
      <c r="H60" s="4" t="s">
        <v>138</v>
      </c>
      <c r="I60" s="4"/>
      <c r="J60" s="4" t="s">
        <v>245</v>
      </c>
      <c r="K60" s="4"/>
      <c r="L60" s="4" t="s">
        <v>243</v>
      </c>
      <c r="M60" s="4"/>
      <c r="N60" s="4"/>
      <c r="O60" s="4"/>
      <c r="P60" s="4" t="s">
        <v>279</v>
      </c>
      <c r="Q60" s="4"/>
      <c r="R60" s="4"/>
      <c r="S60" s="4" t="s">
        <v>252</v>
      </c>
      <c r="T60" s="4"/>
      <c r="U60" s="4" t="s">
        <v>19</v>
      </c>
      <c r="V60" s="4" t="s">
        <v>19</v>
      </c>
      <c r="W60" s="4"/>
      <c r="X60" s="4" t="s">
        <v>28</v>
      </c>
      <c r="Y60" s="6">
        <v>0.1</v>
      </c>
      <c r="Z60" s="5">
        <v>44460</v>
      </c>
      <c r="AA60" s="5">
        <v>2958101</v>
      </c>
      <c r="AB60" s="5" t="s">
        <v>153</v>
      </c>
      <c r="AC60" s="4"/>
    </row>
    <row r="61" spans="1:29" ht="28.5" hidden="1" x14ac:dyDescent="0.45">
      <c r="A61" s="44" t="s">
        <v>277</v>
      </c>
      <c r="B61" s="4" t="s">
        <v>289</v>
      </c>
      <c r="C61" s="4" t="s">
        <v>286</v>
      </c>
      <c r="D61" s="22" t="s">
        <v>283</v>
      </c>
      <c r="E61" s="4" t="s">
        <v>26</v>
      </c>
      <c r="F61" s="26" t="s">
        <v>25</v>
      </c>
      <c r="G61" s="4" t="s">
        <v>33</v>
      </c>
      <c r="H61" s="4" t="s">
        <v>138</v>
      </c>
      <c r="I61" s="4"/>
      <c r="J61" s="4" t="s">
        <v>245</v>
      </c>
      <c r="K61" s="4"/>
      <c r="L61" s="4" t="s">
        <v>244</v>
      </c>
      <c r="M61" s="4"/>
      <c r="N61" s="4"/>
      <c r="O61" s="4"/>
      <c r="P61" s="4" t="s">
        <v>280</v>
      </c>
      <c r="Q61" s="4"/>
      <c r="R61" s="4"/>
      <c r="S61" s="4" t="s">
        <v>252</v>
      </c>
      <c r="T61" s="4"/>
      <c r="U61" s="4" t="s">
        <v>19</v>
      </c>
      <c r="V61" s="4" t="s">
        <v>19</v>
      </c>
      <c r="W61" s="4"/>
      <c r="X61" s="4" t="s">
        <v>28</v>
      </c>
      <c r="Y61" s="6">
        <v>0.1</v>
      </c>
      <c r="Z61" s="5">
        <v>44460</v>
      </c>
      <c r="AA61" s="5">
        <v>2958101</v>
      </c>
      <c r="AB61" s="5" t="s">
        <v>153</v>
      </c>
      <c r="AC61" s="4"/>
    </row>
    <row r="62" spans="1:29" hidden="1" x14ac:dyDescent="0.45">
      <c r="A62" s="48" t="s">
        <v>290</v>
      </c>
      <c r="B62" s="22" t="s">
        <v>296</v>
      </c>
      <c r="C62" s="22" t="s">
        <v>294</v>
      </c>
      <c r="D62" s="4" t="s">
        <v>292</v>
      </c>
      <c r="E62" s="4" t="s">
        <v>26</v>
      </c>
      <c r="F62" s="26" t="s">
        <v>24</v>
      </c>
      <c r="G62" s="4" t="s">
        <v>33</v>
      </c>
      <c r="H62" s="4" t="s">
        <v>138</v>
      </c>
      <c r="I62" s="4"/>
      <c r="J62" s="4"/>
      <c r="K62" s="4"/>
      <c r="L62" s="4"/>
      <c r="M62" s="4"/>
      <c r="N62" s="4"/>
      <c r="O62" s="4"/>
      <c r="P62" s="4" t="s">
        <v>332</v>
      </c>
      <c r="Q62" s="4"/>
      <c r="R62" s="4"/>
      <c r="S62" s="4" t="s">
        <v>252</v>
      </c>
      <c r="T62" s="4"/>
      <c r="U62" s="4" t="s">
        <v>19</v>
      </c>
      <c r="V62" s="4" t="s">
        <v>19</v>
      </c>
      <c r="W62" s="4"/>
      <c r="X62" s="4" t="s">
        <v>28</v>
      </c>
      <c r="Y62" s="6">
        <v>0.1</v>
      </c>
      <c r="Z62" s="5">
        <v>44460</v>
      </c>
      <c r="AA62" s="5">
        <v>2958101</v>
      </c>
      <c r="AB62" s="5" t="s">
        <v>153</v>
      </c>
      <c r="AC62" s="4"/>
    </row>
    <row r="63" spans="1:29" hidden="1" x14ac:dyDescent="0.45">
      <c r="A63" s="48" t="s">
        <v>291</v>
      </c>
      <c r="B63" s="22" t="s">
        <v>297</v>
      </c>
      <c r="C63" s="22" t="s">
        <v>295</v>
      </c>
      <c r="D63" s="4" t="s">
        <v>293</v>
      </c>
      <c r="E63" s="4" t="s">
        <v>26</v>
      </c>
      <c r="F63" s="26" t="s">
        <v>24</v>
      </c>
      <c r="G63" s="4" t="s">
        <v>33</v>
      </c>
      <c r="H63" s="4" t="s">
        <v>138</v>
      </c>
      <c r="I63" s="4"/>
      <c r="J63" s="4"/>
      <c r="K63" s="4"/>
      <c r="L63" s="4"/>
      <c r="M63" s="4"/>
      <c r="N63" s="4"/>
      <c r="O63" s="4"/>
      <c r="P63" s="4" t="s">
        <v>333</v>
      </c>
      <c r="Q63" s="4"/>
      <c r="R63" s="4"/>
      <c r="S63" s="4" t="s">
        <v>252</v>
      </c>
      <c r="T63" s="4"/>
      <c r="U63" s="4" t="s">
        <v>19</v>
      </c>
      <c r="V63" s="4" t="s">
        <v>19</v>
      </c>
      <c r="W63" s="4"/>
      <c r="X63" s="4" t="s">
        <v>28</v>
      </c>
      <c r="Y63" s="6">
        <v>0.1</v>
      </c>
      <c r="Z63" s="5">
        <v>44460</v>
      </c>
      <c r="AA63" s="5">
        <v>2958101</v>
      </c>
      <c r="AB63" s="5" t="s">
        <v>153</v>
      </c>
      <c r="AC63" s="4"/>
    </row>
    <row r="64" spans="1:29" ht="28.5" hidden="1" x14ac:dyDescent="0.45">
      <c r="A64" s="48" t="s">
        <v>300</v>
      </c>
      <c r="B64" s="22" t="s">
        <v>304</v>
      </c>
      <c r="C64" s="22" t="s">
        <v>302</v>
      </c>
      <c r="D64" s="4" t="s">
        <v>298</v>
      </c>
      <c r="E64" s="4" t="s">
        <v>26</v>
      </c>
      <c r="F64" s="26" t="s">
        <v>24</v>
      </c>
      <c r="G64" s="4" t="s">
        <v>130</v>
      </c>
      <c r="H64" s="4" t="s">
        <v>138</v>
      </c>
      <c r="I64" s="4"/>
      <c r="J64" s="4"/>
      <c r="K64" s="4"/>
      <c r="L64" s="4" t="s">
        <v>290</v>
      </c>
      <c r="M64" s="4"/>
      <c r="N64" s="4"/>
      <c r="O64" s="4"/>
      <c r="P64" s="4" t="s">
        <v>306</v>
      </c>
      <c r="Q64" s="4"/>
      <c r="R64" s="4"/>
      <c r="S64" s="4" t="s">
        <v>252</v>
      </c>
      <c r="T64" s="4"/>
      <c r="U64" s="4" t="s">
        <v>19</v>
      </c>
      <c r="V64" s="4" t="s">
        <v>19</v>
      </c>
      <c r="W64" s="4"/>
      <c r="X64" s="4" t="s">
        <v>28</v>
      </c>
      <c r="Y64" s="6">
        <v>0.1</v>
      </c>
      <c r="Z64" s="5">
        <v>44460</v>
      </c>
      <c r="AA64" s="5">
        <v>2958101</v>
      </c>
      <c r="AB64" s="5" t="s">
        <v>153</v>
      </c>
      <c r="AC64" s="4"/>
    </row>
    <row r="65" spans="1:29" ht="28.5" hidden="1" x14ac:dyDescent="0.45">
      <c r="A65" s="48" t="s">
        <v>301</v>
      </c>
      <c r="B65" s="4" t="s">
        <v>305</v>
      </c>
      <c r="C65" s="22" t="s">
        <v>303</v>
      </c>
      <c r="D65" s="4" t="s">
        <v>299</v>
      </c>
      <c r="E65" s="4" t="s">
        <v>26</v>
      </c>
      <c r="F65" s="26" t="s">
        <v>24</v>
      </c>
      <c r="G65" s="4" t="s">
        <v>130</v>
      </c>
      <c r="H65" s="4" t="s">
        <v>138</v>
      </c>
      <c r="I65" s="4"/>
      <c r="J65" s="4"/>
      <c r="K65" s="4"/>
      <c r="L65" s="4" t="s">
        <v>291</v>
      </c>
      <c r="M65" s="4"/>
      <c r="N65" s="4"/>
      <c r="O65" s="4"/>
      <c r="P65" s="4" t="s">
        <v>307</v>
      </c>
      <c r="Q65" s="4"/>
      <c r="R65" s="4"/>
      <c r="S65" s="4" t="s">
        <v>252</v>
      </c>
      <c r="T65" s="4"/>
      <c r="U65" s="4" t="s">
        <v>19</v>
      </c>
      <c r="V65" s="4" t="s">
        <v>19</v>
      </c>
      <c r="W65" s="4"/>
      <c r="X65" s="4" t="s">
        <v>28</v>
      </c>
      <c r="Y65" s="6">
        <v>0.1</v>
      </c>
      <c r="Z65" s="5">
        <v>44460</v>
      </c>
      <c r="AA65" s="5">
        <v>2958101</v>
      </c>
      <c r="AB65" s="5" t="s">
        <v>153</v>
      </c>
      <c r="AC65" s="4"/>
    </row>
    <row r="66" spans="1:29" ht="28.5" hidden="1" x14ac:dyDescent="0.45">
      <c r="A66" s="44" t="s">
        <v>311</v>
      </c>
      <c r="B66" s="4" t="s">
        <v>310</v>
      </c>
      <c r="C66" s="22" t="s">
        <v>309</v>
      </c>
      <c r="D66" s="4" t="s">
        <v>322</v>
      </c>
      <c r="E66" s="4" t="s">
        <v>26</v>
      </c>
      <c r="F66" s="26" t="s">
        <v>25</v>
      </c>
      <c r="G66" s="4" t="s">
        <v>33</v>
      </c>
      <c r="H66" s="4" t="s">
        <v>138</v>
      </c>
      <c r="I66" s="4"/>
      <c r="J66" s="4" t="s">
        <v>245</v>
      </c>
      <c r="K66" s="4"/>
      <c r="L66" s="4" t="s">
        <v>248</v>
      </c>
      <c r="M66" s="4"/>
      <c r="N66" s="4"/>
      <c r="O66" s="4"/>
      <c r="P66" s="4" t="s">
        <v>308</v>
      </c>
      <c r="Q66" s="4"/>
      <c r="R66" s="4"/>
      <c r="S66" s="4" t="s">
        <v>252</v>
      </c>
      <c r="T66" s="4"/>
      <c r="U66" s="4" t="s">
        <v>19</v>
      </c>
      <c r="V66" s="4" t="s">
        <v>19</v>
      </c>
      <c r="W66" s="4"/>
      <c r="X66" s="4" t="s">
        <v>28</v>
      </c>
      <c r="Y66" s="6">
        <v>0.1</v>
      </c>
      <c r="Z66" s="5">
        <v>44460</v>
      </c>
      <c r="AA66" s="5">
        <v>2958101</v>
      </c>
      <c r="AB66" s="5" t="s">
        <v>153</v>
      </c>
      <c r="AC66" s="4"/>
    </row>
    <row r="67" spans="1:29" ht="28.5" hidden="1" x14ac:dyDescent="0.45">
      <c r="A67" s="44" t="s">
        <v>312</v>
      </c>
      <c r="B67" s="22" t="s">
        <v>318</v>
      </c>
      <c r="C67" s="22" t="s">
        <v>316</v>
      </c>
      <c r="D67" s="4" t="s">
        <v>320</v>
      </c>
      <c r="E67" s="4" t="s">
        <v>26</v>
      </c>
      <c r="F67" s="26" t="s">
        <v>25</v>
      </c>
      <c r="G67" s="4" t="s">
        <v>33</v>
      </c>
      <c r="H67" s="4" t="s">
        <v>138</v>
      </c>
      <c r="I67" s="4"/>
      <c r="J67" s="4" t="s">
        <v>245</v>
      </c>
      <c r="K67" s="4"/>
      <c r="L67" s="4" t="s">
        <v>249</v>
      </c>
      <c r="M67" s="4"/>
      <c r="N67" s="4"/>
      <c r="O67" s="4"/>
      <c r="P67" s="4" t="s">
        <v>314</v>
      </c>
      <c r="Q67" s="4"/>
      <c r="R67" s="4"/>
      <c r="S67" s="4" t="s">
        <v>252</v>
      </c>
      <c r="T67" s="4"/>
      <c r="U67" s="4" t="s">
        <v>19</v>
      </c>
      <c r="V67" s="4" t="s">
        <v>19</v>
      </c>
      <c r="W67" s="4"/>
      <c r="X67" s="4" t="s">
        <v>28</v>
      </c>
      <c r="Y67" s="6">
        <v>0.1</v>
      </c>
      <c r="Z67" s="5">
        <v>44460</v>
      </c>
      <c r="AA67" s="5">
        <v>2958101</v>
      </c>
      <c r="AB67" s="5" t="s">
        <v>153</v>
      </c>
      <c r="AC67" s="4"/>
    </row>
    <row r="68" spans="1:29" ht="42.75" hidden="1" x14ac:dyDescent="0.45">
      <c r="A68" s="44" t="s">
        <v>313</v>
      </c>
      <c r="B68" s="22" t="s">
        <v>319</v>
      </c>
      <c r="C68" s="22" t="s">
        <v>317</v>
      </c>
      <c r="D68" s="4" t="s">
        <v>321</v>
      </c>
      <c r="E68" s="4" t="s">
        <v>26</v>
      </c>
      <c r="F68" s="26" t="s">
        <v>25</v>
      </c>
      <c r="G68" s="4" t="s">
        <v>33</v>
      </c>
      <c r="H68" s="4" t="s">
        <v>138</v>
      </c>
      <c r="I68" s="4"/>
      <c r="J68" s="4" t="s">
        <v>245</v>
      </c>
      <c r="K68" s="4"/>
      <c r="L68" s="4" t="s">
        <v>249</v>
      </c>
      <c r="M68" s="4"/>
      <c r="N68" s="4"/>
      <c r="O68" s="4"/>
      <c r="P68" s="4" t="s">
        <v>315</v>
      </c>
      <c r="Q68" s="4"/>
      <c r="R68" s="4"/>
      <c r="S68" s="4" t="s">
        <v>252</v>
      </c>
      <c r="T68" s="4"/>
      <c r="U68" s="4" t="s">
        <v>19</v>
      </c>
      <c r="V68" s="4" t="s">
        <v>19</v>
      </c>
      <c r="W68" s="4"/>
      <c r="X68" s="4" t="s">
        <v>28</v>
      </c>
      <c r="Y68" s="6">
        <v>0.1</v>
      </c>
      <c r="Z68" s="5">
        <v>44460</v>
      </c>
      <c r="AA68" s="5">
        <v>2958101</v>
      </c>
      <c r="AB68" s="5" t="s">
        <v>153</v>
      </c>
      <c r="AC68" s="4"/>
    </row>
    <row r="69" spans="1:29" hidden="1" x14ac:dyDescent="0.45">
      <c r="A69" s="4"/>
      <c r="B69" s="4"/>
      <c r="C69" s="4"/>
      <c r="D69" s="4"/>
      <c r="E69" s="4"/>
      <c r="F69" s="4"/>
      <c r="G69" s="4"/>
      <c r="H69" s="4"/>
      <c r="I69" s="4"/>
      <c r="J69" s="4"/>
      <c r="K69" s="4"/>
      <c r="L69" s="4"/>
      <c r="M69" s="4"/>
      <c r="N69" s="4"/>
      <c r="O69" s="4"/>
      <c r="P69" s="4"/>
      <c r="Q69" s="4"/>
      <c r="R69" s="4"/>
      <c r="S69" s="4"/>
      <c r="T69" s="4"/>
      <c r="U69" s="4"/>
      <c r="V69" s="4"/>
      <c r="W69" s="4"/>
      <c r="X69" s="4"/>
      <c r="Y69" s="6"/>
      <c r="Z69" s="5"/>
      <c r="AA69" s="5"/>
      <c r="AB69" s="5"/>
      <c r="AC69" s="4"/>
    </row>
    <row r="70" spans="1:29" hidden="1" x14ac:dyDescent="0.45">
      <c r="A70" s="4"/>
      <c r="B70" s="4"/>
      <c r="C70" s="4"/>
      <c r="D70" s="4"/>
      <c r="E70" s="4"/>
      <c r="F70" s="4"/>
      <c r="G70" s="4"/>
      <c r="H70" s="4"/>
      <c r="I70" s="4"/>
      <c r="J70" s="4"/>
      <c r="K70" s="4"/>
      <c r="L70" s="4"/>
      <c r="M70" s="4"/>
      <c r="N70" s="4"/>
      <c r="O70" s="4"/>
      <c r="P70" s="4"/>
      <c r="Q70" s="4"/>
      <c r="R70" s="4"/>
      <c r="S70" s="4"/>
      <c r="T70" s="4"/>
      <c r="U70" s="4"/>
      <c r="V70" s="4"/>
      <c r="W70" s="4"/>
      <c r="X70" s="4"/>
      <c r="Y70" s="6"/>
      <c r="Z70" s="5"/>
      <c r="AA70" s="5"/>
      <c r="AB70" s="5"/>
      <c r="AC70" s="4"/>
    </row>
  </sheetData>
  <autoFilter ref="A1:AC70" xr:uid="{84382512-C867-4D98-ACB6-C297BF99DE92}">
    <filterColumn colId="21">
      <filters>
        <filter val="Yes"/>
      </filters>
    </filterColumn>
  </autoFilter>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8" ma:contentTypeDescription="Create a new document." ma:contentTypeScope="" ma:versionID="f61ff02a3cf43a15fe3cceed27b6c82f">
  <xsd:schema xmlns:xsd="http://www.w3.org/2001/XMLSchema" xmlns:xs="http://www.w3.org/2001/XMLSchema" xmlns:p="http://schemas.microsoft.com/office/2006/metadata/properties" xmlns:ns1="814d62cb-2db6-4c25-ab62-b9075facbc11" targetNamespace="http://schemas.microsoft.com/office/2006/metadata/properties" ma:root="true" ma:fieldsID="b99c29b26b9179d6818e841d2c7ddde3"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Specification</TermName>
          <TermId xmlns="http://schemas.microsoft.com/office/infopath/2007/PartnerControls">2fe4e256-7608-45b4-bef2-f3ade93266f8</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48</Value>
      <Value>47</Value>
      <Value>11</Value>
      <Value>24</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Tactical derived item data dictionary</APRADescription>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VQVUQ2WUPSKA-1683173573-93094</_dlc_DocId>
    <_dlc_DocIdUrl xmlns="814d62cb-2db6-4c25-ab62-b9075facbc11">
      <Url>https://im/teams/DA/_layouts/15/DocIdRedir.aspx?ID=VQVUQ2WUPSKA-1683173573-93094</Url>
      <Description>VQVUQ2WUPSKA-1683173573-93094</Description>
    </_dlc_DocIdUrl>
    <APRAMeetingDate xmlns="814d62cb-2db6-4c25-ab62-b9075facbc11" xsi:nil="true"/>
    <APRAMeetingNumber xmlns="814d62cb-2db6-4c25-ab62-b9075facbc11" xsi:nil="true"/>
  </documentManagement>
</p:properties>
</file>

<file path=customXml/itemProps1.xml><?xml version="1.0" encoding="utf-8"?>
<ds:datastoreItem xmlns:ds="http://schemas.openxmlformats.org/officeDocument/2006/customXml" ds:itemID="{B137F43A-529E-42D1-82AC-E4F51DE66E98}">
  <ds:schemaRefs>
    <ds:schemaRef ds:uri="http://schemas.microsoft.com/sharepoint/v3/contenttype/forms"/>
  </ds:schemaRefs>
</ds:datastoreItem>
</file>

<file path=customXml/itemProps2.xml><?xml version="1.0" encoding="utf-8"?>
<ds:datastoreItem xmlns:ds="http://schemas.openxmlformats.org/officeDocument/2006/customXml" ds:itemID="{98A8AFE2-48EF-42B4-929A-6353B89BE446}">
  <ds:schemaRefs>
    <ds:schemaRef ds:uri="http://schemas.microsoft.com/sharepoint/events"/>
  </ds:schemaRefs>
</ds:datastoreItem>
</file>

<file path=customXml/itemProps3.xml><?xml version="1.0" encoding="utf-8"?>
<ds:datastoreItem xmlns:ds="http://schemas.openxmlformats.org/officeDocument/2006/customXml" ds:itemID="{E72917D8-FAE9-4455-AFEC-EB2F9AEFF058}">
  <ds:schemaRefs>
    <ds:schemaRef ds:uri="Microsoft.SharePoint.Taxonomy.ContentTypeSync"/>
  </ds:schemaRefs>
</ds:datastoreItem>
</file>

<file path=customXml/itemProps4.xml><?xml version="1.0" encoding="utf-8"?>
<ds:datastoreItem xmlns:ds="http://schemas.openxmlformats.org/officeDocument/2006/customXml" ds:itemID="{683738E9-B6E0-43DC-9397-D6780A3C4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EDA1327-0E65-401D-9B28-BC3DB0130F7D}">
  <ds:schemaRefs>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4d62cb-2db6-4c25-ab62-b9075facbc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Glossary</vt:lpstr>
      <vt:lpstr>Calculations</vt:lpstr>
      <vt:lpstr>Median account balance old</vt:lpstr>
      <vt:lpstr>Tactical DIDD (GF)</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Tactical derived item data dictionary</dc:title>
  <dc:creator>Wong, Sherman</dc:creator>
  <cp:keywords>[SEC=OFFICIAL]</cp:keywords>
  <cp:lastModifiedBy>Ahumada Melendez, Alejandra</cp:lastModifiedBy>
  <dcterms:created xsi:type="dcterms:W3CDTF">2021-08-03T03:54:37Z</dcterms:created>
  <dcterms:modified xsi:type="dcterms:W3CDTF">2022-02-17T08:59:22Z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0x0101008CA7A4F8331B45C7B0D3158B4994D0CA0200BD2A692CFD66A941B2B82EF45B0E040E</vt:lpwstr>
  </property>
  <property fmtid="{D5CDD505-2E9C-101B-9397-08002B2CF9AE}" pid="3" name="_dlc_DocIdItemGuid">
    <vt:lpwstr>06b55e1f-f7e9-4a61-bbe3-0a2382192020</vt:lpwstr>
  </property>
  <property fmtid="{D5CDD505-2E9C-101B-9397-08002B2CF9AE}" pid="4" name="IsLocked">
    <vt:lpwstr>Yes</vt:lpwstr>
  </property>
  <property fmtid="{D5CDD505-2E9C-101B-9397-08002B2CF9AE}" pid="5" name="APRAExternalOrganisation">
    <vt:lpwstr/>
  </property>
  <property fmtid="{D5CDD505-2E9C-101B-9397-08002B2CF9AE}" pid="6" name="APRAIRTR">
    <vt:lpwstr/>
  </property>
  <property fmtid="{D5CDD505-2E9C-101B-9397-08002B2CF9AE}" pid="7" name="APRAPeriod">
    <vt:lpwstr/>
  </property>
  <property fmtid="{D5CDD505-2E9C-101B-9397-08002B2CF9AE}" pid="8" name="APRACostCentre">
    <vt:lpwstr/>
  </property>
  <property fmtid="{D5CDD505-2E9C-101B-9397-08002B2CF9AE}" pid="9" name="IT system type">
    <vt:lpwstr/>
  </property>
  <property fmtid="{D5CDD505-2E9C-101B-9397-08002B2CF9AE}" pid="10" name="APRACategory">
    <vt:lpwstr/>
  </property>
  <property fmtid="{D5CDD505-2E9C-101B-9397-08002B2CF9AE}" pid="11" name="APRADocumentType">
    <vt:lpwstr>24;#Specification|2fe4e256-7608-45b4-bef2-f3ade93266f8</vt:lpwstr>
  </property>
  <property fmtid="{D5CDD505-2E9C-101B-9397-08002B2CF9AE}" pid="12" name="APRAStatus">
    <vt:lpwstr>1;#Draft|0e1556d2-3fe8-443a-ada7-3620563b46b3</vt:lpwstr>
  </property>
  <property fmtid="{D5CDD505-2E9C-101B-9397-08002B2CF9AE}" pid="13" name="APRAPRSG">
    <vt:lpwstr/>
  </property>
  <property fmtid="{D5CDD505-2E9C-101B-9397-08002B2CF9AE}" pid="14" name="APRAActivity">
    <vt:lpwstr>47;#Data collection|9c208ec1-acb8-4005-ba1a-e7d4ed62ea16;#48;#Development|7276960b-cd04-4fd9-bbf6-f5b03d867772</vt:lpwstr>
  </property>
  <property fmtid="{D5CDD505-2E9C-101B-9397-08002B2CF9AE}" pid="15" name="APRAEntityAdviceSupport">
    <vt:lpwstr/>
  </property>
  <property fmtid="{D5CDD505-2E9C-101B-9397-08002B2CF9AE}" pid="16" name="APRAYear">
    <vt:lpwstr/>
  </property>
  <property fmtid="{D5CDD505-2E9C-101B-9397-08002B2CF9AE}" pid="17" name="APRAIndustry">
    <vt:lpwstr>11;#SUPER|622d8f75-8851-e311-9e2e-005056b54f10</vt:lpwstr>
  </property>
  <property fmtid="{D5CDD505-2E9C-101B-9397-08002B2CF9AE}" pid="18" name="APRALegislation">
    <vt:lpwstr/>
  </property>
  <property fmtid="{D5CDD505-2E9C-101B-9397-08002B2CF9AE}" pid="19" name="RecordPoint_WorkflowType">
    <vt:lpwstr>ActiveSubmitStub</vt:lpwstr>
  </property>
  <property fmtid="{D5CDD505-2E9C-101B-9397-08002B2CF9AE}" pid="20" name="RecordPoint_ActiveItemWebId">
    <vt:lpwstr>{ad6dddf9-383b-42a4-9cb2-33e024a97839}</vt:lpwstr>
  </property>
  <property fmtid="{D5CDD505-2E9C-101B-9397-08002B2CF9AE}" pid="21" name="RecordPoint_ActiveItemSiteId">
    <vt:lpwstr>{99f7d170-f886-4b78-8389-87e4657e4bc8}</vt:lpwstr>
  </property>
  <property fmtid="{D5CDD505-2E9C-101B-9397-08002B2CF9AE}" pid="22" name="RecordPoint_ActiveItemListId">
    <vt:lpwstr>{61fbfb6e-bac9-459c-9569-360598f35847}</vt:lpwstr>
  </property>
  <property fmtid="{D5CDD505-2E9C-101B-9397-08002B2CF9AE}" pid="23" name="RecordPoint_ActiveItemUniqueId">
    <vt:lpwstr>{06b55e1f-f7e9-4a61-bbe3-0a2382192020}</vt:lpwstr>
  </property>
  <property fmtid="{D5CDD505-2E9C-101B-9397-08002B2CF9AE}" pid="24" name="RecordPoint_RecordNumberSubmitted">
    <vt:lpwstr>R0001505540</vt:lpwstr>
  </property>
  <property fmtid="{D5CDD505-2E9C-101B-9397-08002B2CF9AE}" pid="25" name="RecordPoint_SubmissionCompleted">
    <vt:lpwstr>2022-02-17T19:46:08.1383750+11:00</vt:lpwstr>
  </property>
  <property fmtid="{D5CDD505-2E9C-101B-9397-08002B2CF9AE}" pid="26" name="PM_ProtectiveMarkingImage_Header">
    <vt:lpwstr>C:\Program Files\Common Files\janusNET Shared\janusSEAL\Images\DocumentSlashBlue.png</vt:lpwstr>
  </property>
  <property fmtid="{D5CDD505-2E9C-101B-9397-08002B2CF9AE}" pid="27" name="PM_Caveats_Count">
    <vt:lpwstr>0</vt:lpwstr>
  </property>
  <property fmtid="{D5CDD505-2E9C-101B-9397-08002B2CF9AE}" pid="28" name="PM_DisplayValueSecClassificationWithQualifier">
    <vt:lpwstr>OFFICIAL</vt:lpwstr>
  </property>
  <property fmtid="{D5CDD505-2E9C-101B-9397-08002B2CF9AE}" pid="29" name="PM_Qualifier">
    <vt:lpwstr/>
  </property>
  <property fmtid="{D5CDD505-2E9C-101B-9397-08002B2CF9AE}" pid="30" name="PM_SecurityClassification">
    <vt:lpwstr>OFFICIAL</vt:lpwstr>
  </property>
  <property fmtid="{D5CDD505-2E9C-101B-9397-08002B2CF9AE}" pid="31" name="PM_InsertionValue">
    <vt:lpwstr>OFFICIAL</vt:lpwstr>
  </property>
  <property fmtid="{D5CDD505-2E9C-101B-9397-08002B2CF9AE}" pid="32" name="PM_Originating_FileId">
    <vt:lpwstr>0C5B272239544B0498B8483C3373872B</vt:lpwstr>
  </property>
  <property fmtid="{D5CDD505-2E9C-101B-9397-08002B2CF9AE}" pid="33" name="PM_ProtectiveMarkingValue_Footer">
    <vt:lpwstr>OFFICIAL</vt:lpwstr>
  </property>
  <property fmtid="{D5CDD505-2E9C-101B-9397-08002B2CF9AE}" pid="34" name="PM_Originator_Hash_SHA1">
    <vt:lpwstr>9C8793BBED6799BAA2B9F8DF89716A509872397B</vt:lpwstr>
  </property>
  <property fmtid="{D5CDD505-2E9C-101B-9397-08002B2CF9AE}" pid="35" name="PM_OriginationTimeStamp">
    <vt:lpwstr>2022-02-17T08:58:39Z</vt:lpwstr>
  </property>
  <property fmtid="{D5CDD505-2E9C-101B-9397-08002B2CF9AE}" pid="36" name="PM_ProtectiveMarkingValue_Header">
    <vt:lpwstr>OFFICIAL</vt:lpwstr>
  </property>
  <property fmtid="{D5CDD505-2E9C-101B-9397-08002B2CF9AE}" pid="37" name="PM_ProtectiveMarkingImage_Footer">
    <vt:lpwstr>C:\Program Files\Common Files\janusNET Shared\janusSEAL\Images\DocumentSlashBlue.png</vt:lpwstr>
  </property>
  <property fmtid="{D5CDD505-2E9C-101B-9397-08002B2CF9AE}" pid="38" name="PM_Namespace">
    <vt:lpwstr>gov.au</vt:lpwstr>
  </property>
  <property fmtid="{D5CDD505-2E9C-101B-9397-08002B2CF9AE}" pid="39" name="PM_Version">
    <vt:lpwstr>2018.3</vt:lpwstr>
  </property>
  <property fmtid="{D5CDD505-2E9C-101B-9397-08002B2CF9AE}" pid="40" name="PM_Note">
    <vt:lpwstr/>
  </property>
  <property fmtid="{D5CDD505-2E9C-101B-9397-08002B2CF9AE}" pid="41" name="PM_Markers">
    <vt:lpwstr/>
  </property>
  <property fmtid="{D5CDD505-2E9C-101B-9397-08002B2CF9AE}" pid="42" name="PM_Hash_Version">
    <vt:lpwstr>2018.0</vt:lpwstr>
  </property>
  <property fmtid="{D5CDD505-2E9C-101B-9397-08002B2CF9AE}" pid="43" name="PM_Hash_Salt_Prev">
    <vt:lpwstr>81DD22225D33957640DAF1BCE27B9007</vt:lpwstr>
  </property>
  <property fmtid="{D5CDD505-2E9C-101B-9397-08002B2CF9AE}" pid="44" name="PM_Hash_Salt">
    <vt:lpwstr>EF68C6EE9025F8A17EE410CFEB6549F7</vt:lpwstr>
  </property>
  <property fmtid="{D5CDD505-2E9C-101B-9397-08002B2CF9AE}" pid="45" name="PM_Hash_SHA1">
    <vt:lpwstr>A402A2E9DEB6C2D81A1C33116745C7AC60078FBF</vt:lpwstr>
  </property>
  <property fmtid="{D5CDD505-2E9C-101B-9397-08002B2CF9AE}" pid="46" name="PM_PrintOutPlacement_XLS">
    <vt:lpwstr/>
  </property>
  <property fmtid="{D5CDD505-2E9C-101B-9397-08002B2CF9AE}" pid="47" name="PM_SecurityClassification_Prev">
    <vt:lpwstr>OFFICIAL</vt:lpwstr>
  </property>
  <property fmtid="{D5CDD505-2E9C-101B-9397-08002B2CF9AE}" pid="48" name="PM_Qualifier_Prev">
    <vt:lpwstr/>
  </property>
  <property fmtid="{D5CDD505-2E9C-101B-9397-08002B2CF9AE}" pid="49" name="PM_Display">
    <vt:lpwstr>OFFICIAL</vt:lpwstr>
  </property>
  <property fmtid="{D5CDD505-2E9C-101B-9397-08002B2CF9AE}" pid="50" name="PM_OriginatorUserAccountName_SHA256">
    <vt:lpwstr>CB9390E713E627BC220009A80C3F12EBE91F88AEC7E6E5EC74B80FE0B84A2D2E</vt:lpwstr>
  </property>
  <property fmtid="{D5CDD505-2E9C-101B-9397-08002B2CF9AE}" pid="51" name="PM_OriginatorDomainName_SHA256">
    <vt:lpwstr>ECBDE2B44A971754412B3FB70606937A119CC0D4B6C1B658A40FBD41C30BE3EC</vt:lpwstr>
  </property>
  <property fmtid="{D5CDD505-2E9C-101B-9397-08002B2CF9AE}" pid="52" name="RecordPoint_SubmissionDate">
    <vt:lpwstr/>
  </property>
  <property fmtid="{D5CDD505-2E9C-101B-9397-08002B2CF9AE}" pid="53" name="RecordPoint_ActiveItemMoved">
    <vt:lpwstr/>
  </property>
  <property fmtid="{D5CDD505-2E9C-101B-9397-08002B2CF9AE}" pid="54" name="RecordPoint_RecordFormat">
    <vt:lpwstr/>
  </property>
  <property fmtid="{D5CDD505-2E9C-101B-9397-08002B2CF9AE}" pid="55" name="PMUuid">
    <vt:lpwstr>2A74E7A6-2821-5142-8C4A-BF7684DF216B</vt:lpwstr>
  </property>
  <property fmtid="{D5CDD505-2E9C-101B-9397-08002B2CF9AE}" pid="56" name="PMUuidVer">
    <vt:lpwstr>2022.1</vt:lpwstr>
  </property>
</Properties>
</file>