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mc:AlternateContent xmlns:mc="http://schemas.openxmlformats.org/markup-compatibility/2006">
    <mc:Choice Requires="x15">
      <x15ac:absPath xmlns:x15ac="http://schemas.microsoft.com/office/spreadsheetml/2010/11/ac" url="\\internal.apra.gov.au\users$\Sydney\cxglas\Desktop\"/>
    </mc:Choice>
  </mc:AlternateContent>
  <xr:revisionPtr revIDLastSave="0" documentId="8_{37C3CD2E-8617-496B-84BA-C415DC884C68}" xr6:coauthVersionLast="36" xr6:coauthVersionMax="36" xr10:uidLastSave="{00000000-0000-0000-0000-000000000000}"/>
  <workbookProtection workbookAlgorithmName="SHA-256" workbookHashValue="3JieViL43dsbh1GIK7Eh2RQoo+JHCBIVv/pztK4Dabg=" workbookSaltValue="Lf2h0+siO4u8MxJS0YZDCA==" workbookSpinCount="100000" lockStructure="1"/>
  <bookViews>
    <workbookView xWindow="0" yWindow="0" windowWidth="20520" windowHeight="9555" xr2:uid="{00000000-000D-0000-FFFF-FFFF00000000}"/>
  </bookViews>
  <sheets>
    <sheet name="Single fund" sheetId="16" r:id="rId1"/>
    <sheet name="Data summary" sheetId="8" r:id="rId2"/>
    <sheet name="Glossary" sheetId="13" r:id="rId3"/>
    <sheet name="Other funds" sheetId="15" r:id="rId4"/>
    <sheet name="all data" sheetId="1" state="hidden" r:id="rId5"/>
  </sheets>
  <definedNames>
    <definedName name="_xlnm._FilterDatabase" localSheetId="4" hidden="1">'all data'!$A$1:$AN$143</definedName>
    <definedName name="_xlnm._FilterDatabase" localSheetId="1">'Data summary'!$A$3:$N$3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8" i="1" l="1"/>
  <c r="AL3" i="1" l="1"/>
  <c r="AM3" i="1"/>
  <c r="AN3" i="1"/>
  <c r="AL4" i="1"/>
  <c r="AM4" i="1"/>
  <c r="AN4" i="1"/>
  <c r="AL5" i="1"/>
  <c r="AM5" i="1"/>
  <c r="AN5" i="1"/>
  <c r="AL6" i="1"/>
  <c r="AM6" i="1"/>
  <c r="AN6" i="1"/>
  <c r="AL7" i="1"/>
  <c r="AM7" i="1"/>
  <c r="AN7" i="1"/>
  <c r="AM8" i="1"/>
  <c r="AN8" i="1"/>
  <c r="AL9" i="1"/>
  <c r="AM9" i="1"/>
  <c r="AN9" i="1"/>
  <c r="AL10" i="1"/>
  <c r="AM10" i="1"/>
  <c r="AN10" i="1"/>
  <c r="AL11" i="1"/>
  <c r="AM11" i="1"/>
  <c r="AN11" i="1"/>
  <c r="AL12" i="1"/>
  <c r="AM12" i="1"/>
  <c r="AN12" i="1"/>
  <c r="AL13" i="1"/>
  <c r="AM13" i="1"/>
  <c r="AN13" i="1"/>
  <c r="AL14" i="1"/>
  <c r="AM14" i="1"/>
  <c r="AN14" i="1"/>
  <c r="AL15" i="1"/>
  <c r="AM15" i="1"/>
  <c r="AN15" i="1"/>
  <c r="AL16" i="1"/>
  <c r="AM16" i="1"/>
  <c r="AN16" i="1"/>
  <c r="AL17" i="1"/>
  <c r="AM17" i="1"/>
  <c r="AN17" i="1"/>
  <c r="AL18" i="1"/>
  <c r="AM18" i="1"/>
  <c r="AN18" i="1"/>
  <c r="AL19" i="1"/>
  <c r="AM19" i="1"/>
  <c r="AN19" i="1"/>
  <c r="AL20" i="1"/>
  <c r="AM20" i="1"/>
  <c r="AN20" i="1"/>
  <c r="AL21" i="1"/>
  <c r="AM21" i="1"/>
  <c r="AN21" i="1"/>
  <c r="AL22" i="1"/>
  <c r="AM22" i="1"/>
  <c r="AN22" i="1"/>
  <c r="AL23" i="1"/>
  <c r="AM23" i="1"/>
  <c r="AN23" i="1"/>
  <c r="AL24" i="1"/>
  <c r="AM24" i="1"/>
  <c r="AN24" i="1"/>
  <c r="AL25" i="1"/>
  <c r="AM25" i="1"/>
  <c r="AN25" i="1"/>
  <c r="AL26" i="1"/>
  <c r="AM26" i="1"/>
  <c r="AN26" i="1"/>
  <c r="AL27" i="1"/>
  <c r="AM27" i="1"/>
  <c r="AN27" i="1"/>
  <c r="AL28" i="1"/>
  <c r="AM28" i="1"/>
  <c r="AN28" i="1"/>
  <c r="AL29" i="1"/>
  <c r="AM29" i="1"/>
  <c r="AN29" i="1"/>
  <c r="AL30" i="1"/>
  <c r="AM30" i="1"/>
  <c r="AN30" i="1"/>
  <c r="AL31" i="1"/>
  <c r="AM31" i="1"/>
  <c r="AN31" i="1"/>
  <c r="AL32" i="1"/>
  <c r="AM32" i="1"/>
  <c r="AN32" i="1"/>
  <c r="AL33" i="1"/>
  <c r="AM33" i="1"/>
  <c r="AN33" i="1"/>
  <c r="AL34" i="1"/>
  <c r="AM34" i="1"/>
  <c r="AN34" i="1"/>
  <c r="AL35" i="1"/>
  <c r="AM35" i="1"/>
  <c r="AN35" i="1"/>
  <c r="AL36" i="1"/>
  <c r="AM36" i="1"/>
  <c r="AN36" i="1"/>
  <c r="AL37" i="1"/>
  <c r="AM37" i="1"/>
  <c r="AN37" i="1"/>
  <c r="AL38" i="1"/>
  <c r="AM38" i="1"/>
  <c r="AN38" i="1"/>
  <c r="AL39" i="1"/>
  <c r="AM39" i="1"/>
  <c r="AN39" i="1"/>
  <c r="AL40" i="1"/>
  <c r="AM40" i="1"/>
  <c r="AN40" i="1"/>
  <c r="AL41" i="1"/>
  <c r="AM41" i="1"/>
  <c r="AN41" i="1"/>
  <c r="AL42" i="1"/>
  <c r="AM42" i="1"/>
  <c r="AN42" i="1"/>
  <c r="AL43" i="1"/>
  <c r="AM43" i="1"/>
  <c r="AN43" i="1"/>
  <c r="AL44" i="1"/>
  <c r="AM44" i="1"/>
  <c r="AN44" i="1"/>
  <c r="AL45" i="1"/>
  <c r="AM45" i="1"/>
  <c r="AN45" i="1"/>
  <c r="AL46" i="1"/>
  <c r="AM46" i="1"/>
  <c r="AN46" i="1"/>
  <c r="AL47" i="1"/>
  <c r="AM47" i="1"/>
  <c r="AN47" i="1"/>
  <c r="AL48" i="1"/>
  <c r="AM48" i="1"/>
  <c r="AN48" i="1"/>
  <c r="AL49" i="1"/>
  <c r="AM49" i="1"/>
  <c r="AN49" i="1"/>
  <c r="AL50" i="1"/>
  <c r="AM50" i="1"/>
  <c r="AN50" i="1"/>
  <c r="AL51" i="1"/>
  <c r="AM51" i="1"/>
  <c r="AN51" i="1"/>
  <c r="AL52" i="1"/>
  <c r="AM52" i="1"/>
  <c r="AN52" i="1"/>
  <c r="AL53" i="1"/>
  <c r="AM53" i="1"/>
  <c r="AN53" i="1"/>
  <c r="AL54" i="1"/>
  <c r="AM54" i="1"/>
  <c r="AN54" i="1"/>
  <c r="AL55" i="1"/>
  <c r="AM55" i="1"/>
  <c r="AN55" i="1"/>
  <c r="AL56" i="1"/>
  <c r="AM56" i="1"/>
  <c r="AN56" i="1"/>
  <c r="AL57" i="1"/>
  <c r="AM57" i="1"/>
  <c r="AN57" i="1"/>
  <c r="AL58" i="1"/>
  <c r="AM58" i="1"/>
  <c r="AN58" i="1"/>
  <c r="AL59" i="1"/>
  <c r="AM59" i="1"/>
  <c r="AN59" i="1"/>
  <c r="AL60" i="1"/>
  <c r="AM60" i="1"/>
  <c r="AN60" i="1"/>
  <c r="AL61" i="1"/>
  <c r="AM61" i="1"/>
  <c r="AN61" i="1"/>
  <c r="AL62" i="1"/>
  <c r="AM62" i="1"/>
  <c r="AN62" i="1"/>
  <c r="AL63" i="1"/>
  <c r="AM63" i="1"/>
  <c r="AN63" i="1"/>
  <c r="AL64" i="1"/>
  <c r="AM64" i="1"/>
  <c r="AN64" i="1"/>
  <c r="AL65" i="1"/>
  <c r="AM65" i="1"/>
  <c r="AN65" i="1"/>
  <c r="AL66" i="1"/>
  <c r="AM66" i="1"/>
  <c r="AN66" i="1"/>
  <c r="AL67" i="1"/>
  <c r="AM67" i="1"/>
  <c r="AN67" i="1"/>
  <c r="AL68" i="1"/>
  <c r="AM68" i="1"/>
  <c r="AN68" i="1"/>
  <c r="AL69" i="1"/>
  <c r="AM69" i="1"/>
  <c r="AN69" i="1"/>
  <c r="AL70" i="1"/>
  <c r="AM70" i="1"/>
  <c r="AN70" i="1"/>
  <c r="AL71" i="1"/>
  <c r="AM71" i="1"/>
  <c r="AN71" i="1"/>
  <c r="AL72" i="1"/>
  <c r="AM72" i="1"/>
  <c r="AN72" i="1"/>
  <c r="AL73" i="1"/>
  <c r="AM73" i="1"/>
  <c r="AN73" i="1"/>
  <c r="AL74" i="1"/>
  <c r="AM74" i="1"/>
  <c r="AN74" i="1"/>
  <c r="AL75" i="1"/>
  <c r="AM75" i="1"/>
  <c r="AN75" i="1"/>
  <c r="AL76" i="1"/>
  <c r="AM76" i="1"/>
  <c r="AN76" i="1"/>
  <c r="AL77" i="1"/>
  <c r="AM77" i="1"/>
  <c r="AN77" i="1"/>
  <c r="AL78" i="1"/>
  <c r="AM78" i="1"/>
  <c r="AN78" i="1"/>
  <c r="AL79" i="1"/>
  <c r="AM79" i="1"/>
  <c r="AN79" i="1"/>
  <c r="AL80" i="1"/>
  <c r="AM80" i="1"/>
  <c r="AN80" i="1"/>
  <c r="AL81" i="1"/>
  <c r="AM81" i="1"/>
  <c r="AN81" i="1"/>
  <c r="AL82" i="1"/>
  <c r="AM82" i="1"/>
  <c r="AN82" i="1"/>
  <c r="AL83" i="1"/>
  <c r="AM83" i="1"/>
  <c r="AN83" i="1"/>
  <c r="AL84" i="1"/>
  <c r="AM84" i="1"/>
  <c r="AN84" i="1"/>
  <c r="AL85" i="1"/>
  <c r="AM85" i="1"/>
  <c r="AN85" i="1"/>
  <c r="AL86" i="1"/>
  <c r="AM86" i="1"/>
  <c r="AN86" i="1"/>
  <c r="AL87" i="1"/>
  <c r="AM87" i="1"/>
  <c r="AN87" i="1"/>
  <c r="AL88" i="1"/>
  <c r="AM88" i="1"/>
  <c r="AN88" i="1"/>
  <c r="AL89" i="1"/>
  <c r="AM89" i="1"/>
  <c r="AN89" i="1"/>
  <c r="AL90" i="1"/>
  <c r="AM90" i="1"/>
  <c r="AN90" i="1"/>
  <c r="AL91" i="1"/>
  <c r="AM91" i="1"/>
  <c r="AN91" i="1"/>
  <c r="AL92" i="1"/>
  <c r="AM92" i="1"/>
  <c r="AN92" i="1"/>
  <c r="AL93" i="1"/>
  <c r="AM93" i="1"/>
  <c r="AN93" i="1"/>
  <c r="AL94" i="1"/>
  <c r="AM94" i="1"/>
  <c r="AN94" i="1"/>
  <c r="AL95" i="1"/>
  <c r="AM95" i="1"/>
  <c r="AN95" i="1"/>
  <c r="AL96" i="1"/>
  <c r="AM96" i="1"/>
  <c r="AN96" i="1"/>
  <c r="AL97" i="1"/>
  <c r="AM97" i="1"/>
  <c r="AN97" i="1"/>
  <c r="AL98" i="1"/>
  <c r="AM98" i="1"/>
  <c r="AN98" i="1"/>
  <c r="AL99" i="1"/>
  <c r="AM99" i="1"/>
  <c r="AN99" i="1"/>
  <c r="AL100" i="1"/>
  <c r="AM100" i="1"/>
  <c r="AN100" i="1"/>
  <c r="AL101" i="1"/>
  <c r="AM101" i="1"/>
  <c r="AN101" i="1"/>
  <c r="AL102" i="1"/>
  <c r="AM102" i="1"/>
  <c r="AN102" i="1"/>
  <c r="AL103" i="1"/>
  <c r="AM103" i="1"/>
  <c r="AN103" i="1"/>
  <c r="AL104" i="1"/>
  <c r="AM104" i="1"/>
  <c r="AN104" i="1"/>
  <c r="AL105" i="1"/>
  <c r="AM105" i="1"/>
  <c r="AN105" i="1"/>
  <c r="AL106" i="1"/>
  <c r="AM106" i="1"/>
  <c r="AN106" i="1"/>
  <c r="AL107" i="1"/>
  <c r="AM107" i="1"/>
  <c r="AN107" i="1"/>
  <c r="AL108" i="1"/>
  <c r="AM108" i="1"/>
  <c r="AN108" i="1"/>
  <c r="AL109" i="1"/>
  <c r="AM109" i="1"/>
  <c r="AN109" i="1"/>
  <c r="AL110" i="1"/>
  <c r="AM110" i="1"/>
  <c r="AN110" i="1"/>
  <c r="AL111" i="1"/>
  <c r="AM111" i="1"/>
  <c r="AN111" i="1"/>
  <c r="AL112" i="1"/>
  <c r="AM112" i="1"/>
  <c r="AN112" i="1"/>
  <c r="AL113" i="1"/>
  <c r="AM113" i="1"/>
  <c r="AN113" i="1"/>
  <c r="AL114" i="1"/>
  <c r="AM114" i="1"/>
  <c r="AN114" i="1"/>
  <c r="AL115" i="1"/>
  <c r="AM115" i="1"/>
  <c r="AN115" i="1"/>
  <c r="AL116" i="1"/>
  <c r="AM116" i="1"/>
  <c r="AN116" i="1"/>
  <c r="AL117" i="1"/>
  <c r="AM117" i="1"/>
  <c r="AN117" i="1"/>
  <c r="AL118" i="1"/>
  <c r="AM118" i="1"/>
  <c r="AN118" i="1"/>
  <c r="AL119" i="1"/>
  <c r="AM119" i="1"/>
  <c r="AN119" i="1"/>
  <c r="AL120" i="1"/>
  <c r="AM120" i="1"/>
  <c r="AN120" i="1"/>
  <c r="AL121" i="1"/>
  <c r="AM121" i="1"/>
  <c r="AN121" i="1"/>
  <c r="AL122" i="1"/>
  <c r="AM122" i="1"/>
  <c r="AN122" i="1"/>
  <c r="AL123" i="1"/>
  <c r="AM123" i="1"/>
  <c r="AN123" i="1"/>
  <c r="AL124" i="1"/>
  <c r="AM124" i="1"/>
  <c r="AN124" i="1"/>
  <c r="AL125" i="1"/>
  <c r="AM125" i="1"/>
  <c r="AN125" i="1"/>
  <c r="AL126" i="1"/>
  <c r="AM126" i="1"/>
  <c r="AN126" i="1"/>
  <c r="AL127" i="1"/>
  <c r="AM127" i="1"/>
  <c r="AN127" i="1"/>
  <c r="AL128" i="1"/>
  <c r="AM128" i="1"/>
  <c r="AN128" i="1"/>
  <c r="AL129" i="1"/>
  <c r="AM129" i="1"/>
  <c r="AN129" i="1"/>
  <c r="AL130" i="1"/>
  <c r="AM130" i="1"/>
  <c r="AN130" i="1"/>
  <c r="AL131" i="1"/>
  <c r="AM131" i="1"/>
  <c r="AN131" i="1"/>
  <c r="AL132" i="1"/>
  <c r="AM132" i="1"/>
  <c r="AN132" i="1"/>
  <c r="AL133" i="1"/>
  <c r="AM133" i="1"/>
  <c r="AN133" i="1"/>
  <c r="AL134" i="1"/>
  <c r="AM134" i="1"/>
  <c r="AN134" i="1"/>
  <c r="AL135" i="1"/>
  <c r="AM135" i="1"/>
  <c r="AN135" i="1"/>
  <c r="AL136" i="1"/>
  <c r="AM136" i="1"/>
  <c r="AN136" i="1"/>
  <c r="AL137" i="1"/>
  <c r="AM137" i="1"/>
  <c r="AN137" i="1"/>
  <c r="AL138" i="1"/>
  <c r="AM138" i="1"/>
  <c r="AN138" i="1"/>
  <c r="AL139" i="1"/>
  <c r="AM139" i="1"/>
  <c r="AN139" i="1"/>
  <c r="AL140" i="1"/>
  <c r="AM140" i="1"/>
  <c r="AN140" i="1"/>
  <c r="AL141" i="1"/>
  <c r="AM141" i="1"/>
  <c r="AN141" i="1"/>
  <c r="AM2" i="1"/>
  <c r="AN2" i="1"/>
  <c r="AL2" i="1"/>
  <c r="C66" i="16" l="1"/>
  <c r="C65" i="16"/>
  <c r="C64" i="16"/>
  <c r="D62" i="16"/>
  <c r="D61" i="16"/>
  <c r="D60" i="16"/>
  <c r="C62" i="16"/>
  <c r="C61" i="16"/>
  <c r="C60" i="16"/>
  <c r="D13" i="16" l="1"/>
  <c r="D14" i="16"/>
  <c r="C13" i="16"/>
  <c r="D12" i="16" l="1"/>
  <c r="D2" i="8" l="1"/>
  <c r="D9" i="16"/>
  <c r="C9" i="16"/>
  <c r="D17" i="16" l="1"/>
  <c r="C17" i="16"/>
  <c r="D16" i="16"/>
  <c r="C16" i="16"/>
  <c r="D15" i="16"/>
  <c r="C15" i="16"/>
  <c r="C14" i="16"/>
  <c r="C12" i="16" s="1"/>
  <c r="D11" i="16"/>
  <c r="C11" i="16"/>
</calcChain>
</file>

<file path=xl/sharedStrings.xml><?xml version="1.0" encoding="utf-8"?>
<sst xmlns="http://schemas.openxmlformats.org/spreadsheetml/2006/main" count="751" uniqueCount="380">
  <si>
    <t>Current Week</t>
  </si>
  <si>
    <t>Cumulative</t>
  </si>
  <si>
    <t>Advance Retirement Suite</t>
  </si>
  <si>
    <t>BT Funds Management Limited</t>
  </si>
  <si>
    <t>Alcoa of Australia Retirement Plan</t>
  </si>
  <si>
    <t>Alcoa of Australia Retirement Plan Pty Ltd</t>
  </si>
  <si>
    <t>AMG Super</t>
  </si>
  <si>
    <t>Equity Trustees Superannuation Limited</t>
  </si>
  <si>
    <t>AMP Eligible Rollover Fund</t>
  </si>
  <si>
    <t>AMP Superannuation Limited</t>
  </si>
  <si>
    <t>AMP Retirement Trust</t>
  </si>
  <si>
    <t>AMP Superannuation Savings Trust</t>
  </si>
  <si>
    <t>ANZ Australian Staff Superannuation Scheme</t>
  </si>
  <si>
    <t>ANZ Staff Superannuation (Australia) Pty. Limited</t>
  </si>
  <si>
    <t>AON Master Trust</t>
  </si>
  <si>
    <t>Aracon Superannuation Fund</t>
  </si>
  <si>
    <t>Aracon Superannuation Pty Ltd</t>
  </si>
  <si>
    <t>ASGARD Independence Plan Division Two</t>
  </si>
  <si>
    <t>Australia Post Superannuation Scheme</t>
  </si>
  <si>
    <t>PostSuper Pty Ltd</t>
  </si>
  <si>
    <t>Australian Catholic Superannuation and Retirement Fund</t>
  </si>
  <si>
    <t>SCS Super Pty. Limited</t>
  </si>
  <si>
    <t>Australian Defence Force Superannuation Scheme</t>
  </si>
  <si>
    <t>Commonwealth Superannuation Corporation</t>
  </si>
  <si>
    <t>Australian Eligible Rollover Fund</t>
  </si>
  <si>
    <t>Perpetual Superannuation Limited</t>
  </si>
  <si>
    <t>Australian Ethical Retail Superannuation Fund</t>
  </si>
  <si>
    <t>Australian Ethical Superannuation Pty Ltd</t>
  </si>
  <si>
    <t>Australian Meat Industry Superannuation Trust</t>
  </si>
  <si>
    <t>Australian Meat Industry Superannuation Pty Ltd</t>
  </si>
  <si>
    <t>AustralianSuper</t>
  </si>
  <si>
    <t>AustralianSuper Pty Ltd</t>
  </si>
  <si>
    <t>Australia's Unclaimed Super Fund</t>
  </si>
  <si>
    <t>Industry Funds Investments Ltd</t>
  </si>
  <si>
    <t>Avanteos Superannuation Trust</t>
  </si>
  <si>
    <t>Avanteos Investments Limited</t>
  </si>
  <si>
    <t>AvSuper Fund</t>
  </si>
  <si>
    <t>AvSuper Pty Ltd</t>
  </si>
  <si>
    <t>AvWrap Retirement Service</t>
  </si>
  <si>
    <t>I.O.O.F. Investment Management Limited</t>
  </si>
  <si>
    <t>Boc Gases Superannuation Fund</t>
  </si>
  <si>
    <t>BOC Superannuation Pty Ltd</t>
  </si>
  <si>
    <t>Building Unions Superannuation Scheme (Queensland)</t>
  </si>
  <si>
    <t>BUSS (Queensland) Pty Ltd</t>
  </si>
  <si>
    <t>Care Super</t>
  </si>
  <si>
    <t>CARE Super Pty Ltd</t>
  </si>
  <si>
    <t>Challenger Retirement Fund</t>
  </si>
  <si>
    <t>Challenger Retirement and Investment Services Limited</t>
  </si>
  <si>
    <t>Christian Super</t>
  </si>
  <si>
    <t>Christian Super Pty Limited</t>
  </si>
  <si>
    <t>Citibank Australia Staff Superannuation Fund</t>
  </si>
  <si>
    <t>Citibank Australia Staff Superannuation Pty Limited</t>
  </si>
  <si>
    <t>ClearView Retirement Plan</t>
  </si>
  <si>
    <t>ClearView Life Nominees Pty Limited</t>
  </si>
  <si>
    <t>Club Plus Superannuation Scheme</t>
  </si>
  <si>
    <t>Club Plus Superannuation Pty Ltd</t>
  </si>
  <si>
    <t>Colonial First State FirstChoice Superannuation Trust</t>
  </si>
  <si>
    <t>Colonial First State Investments Limited</t>
  </si>
  <si>
    <t>Colonial First State Rollover &amp; Superannuation Fund</t>
  </si>
  <si>
    <t>Colonial Super Retirement Fund</t>
  </si>
  <si>
    <t>CommInsure Corporate Insurance Superannuation Trust</t>
  </si>
  <si>
    <t>Diversa Trustees Limited</t>
  </si>
  <si>
    <t>Commonwealth Bank Approved Deposit Fund</t>
  </si>
  <si>
    <t>Commonwealth Bank Group Super</t>
  </si>
  <si>
    <t>Commonwealth Bank Officers Superannuation Corporation Pty Limited</t>
  </si>
  <si>
    <t>Commonwealth Essential Super</t>
  </si>
  <si>
    <t>United Super Pty Ltd</t>
  </si>
  <si>
    <t>Crescent Wealth Superannuation Fund</t>
  </si>
  <si>
    <t>CSS Fund</t>
  </si>
  <si>
    <t>CUBS Superannuation Fund</t>
  </si>
  <si>
    <t>Definitive Superannuation Plan</t>
  </si>
  <si>
    <t>Macquarie Investment Management Ltd</t>
  </si>
  <si>
    <t>Deseret Benefit Plan for Australia</t>
  </si>
  <si>
    <t>The Trustees for Licence L0002219</t>
  </si>
  <si>
    <t>DIY Master Plan</t>
  </si>
  <si>
    <t>DPM Retirement Service</t>
  </si>
  <si>
    <t>Nulis Nominees (Australia) Limited</t>
  </si>
  <si>
    <t>Encircle Superannuation Fund</t>
  </si>
  <si>
    <t>Energy Industries Superannuation Scheme-Pool A</t>
  </si>
  <si>
    <t>Energy Industries Superannuation Scheme Pty Ltd</t>
  </si>
  <si>
    <t>Energy Industries Superannuation Scheme-Pool B</t>
  </si>
  <si>
    <t>Energy Super</t>
  </si>
  <si>
    <t>Electricity Supply Industry Superannuation (QLD) Ltd</t>
  </si>
  <si>
    <t>equipsuper</t>
  </si>
  <si>
    <t>Togethr Trustees Pty Ltd</t>
  </si>
  <si>
    <t>Factory Mutual Insurance Company Superannuation Fund</t>
  </si>
  <si>
    <t>Fiducian Superannuation Fund</t>
  </si>
  <si>
    <t>Fiducian Portfolio Services Limited</t>
  </si>
  <si>
    <t>Fire and Emergency Services Superannuation Fund</t>
  </si>
  <si>
    <t>Fire and Emergency Services Superannuation Board</t>
  </si>
  <si>
    <t>First Super</t>
  </si>
  <si>
    <t>First Super Pty Limited</t>
  </si>
  <si>
    <t>Future Super Fund</t>
  </si>
  <si>
    <t>Goldman Sachs &amp; JBWere Superannuation Fund</t>
  </si>
  <si>
    <t>BEST Superannuation Pty Ltd</t>
  </si>
  <si>
    <t>Grosvenor Pirie Master Superannuation Fund Series 2</t>
  </si>
  <si>
    <t>Grow Super SMA</t>
  </si>
  <si>
    <t>Guild Retirement Fund</t>
  </si>
  <si>
    <t>Guild Trustee Services Pty. Limited</t>
  </si>
  <si>
    <t>Health Employees Superannuation Trust Australia</t>
  </si>
  <si>
    <t>H.E.S.T. Australia Ltd.</t>
  </si>
  <si>
    <t>Heidelberg Australia Superannuation Fund</t>
  </si>
  <si>
    <t>Towers Watson Superannuation Pty Ltd</t>
  </si>
  <si>
    <t>Holden Employees Superannuation Fund</t>
  </si>
  <si>
    <t>Holden Employees Superannuation Fund Pty Ltd</t>
  </si>
  <si>
    <t>HOSTPLUS Superannuation Fund</t>
  </si>
  <si>
    <t>Host-Plus Pty. Limited</t>
  </si>
  <si>
    <t>HUB24 Super Fund</t>
  </si>
  <si>
    <t>IAG &amp; NRMA Superannuation Plan</t>
  </si>
  <si>
    <t>IAG &amp; NRMA Superannuation Pty Ltd</t>
  </si>
  <si>
    <t>Incitec Pivot Employees Superannuation Fund</t>
  </si>
  <si>
    <t>ING Superannuation Fund</t>
  </si>
  <si>
    <t>Intrust Super Fund</t>
  </si>
  <si>
    <t>IS INDUSTRY FUND PTY LTD</t>
  </si>
  <si>
    <t>IOOF Portfolio Service Superannuation Fund</t>
  </si>
  <si>
    <t>ISARF Superannuation Fund</t>
  </si>
  <si>
    <t>Jamestrong Packaging Australia Superannuation Fund</t>
  </si>
  <si>
    <t>L&amp;H Group Superannuation Fund</t>
  </si>
  <si>
    <t>Labour Union Co-Operative Retirement Fund</t>
  </si>
  <si>
    <t>L.U.C.R.F. Pty. Ltd.</t>
  </si>
  <si>
    <t>legalsuper</t>
  </si>
  <si>
    <t>Legal Super Pty Ltd</t>
  </si>
  <si>
    <t>LESF Super</t>
  </si>
  <si>
    <t>LGIAsuper</t>
  </si>
  <si>
    <t>LGIAsuper Trustee</t>
  </si>
  <si>
    <t>Lifefocus Superannuation Fund</t>
  </si>
  <si>
    <t>CCSL Limited</t>
  </si>
  <si>
    <t>Linfox Staff Superannuation Fund</t>
  </si>
  <si>
    <t>Local Authorities Superannuation Fund</t>
  </si>
  <si>
    <t>Vision Super Pty Ltd</t>
  </si>
  <si>
    <t>Local Government Super</t>
  </si>
  <si>
    <t>LGSS Pty Limited</t>
  </si>
  <si>
    <t>Lutheran Super</t>
  </si>
  <si>
    <t>LCA NOMINEES PTY. LTD.</t>
  </si>
  <si>
    <t>Macquarie ADF Superannuation Fund</t>
  </si>
  <si>
    <t>Macquarie Superannuation Plan</t>
  </si>
  <si>
    <t>Macquarie University Professorial Superannuation Scheme</t>
  </si>
  <si>
    <t>Manildra Flour Mills Retirement Fund</t>
  </si>
  <si>
    <t>Manildra Flour Mills Retirement Fund Pty Limited</t>
  </si>
  <si>
    <t>Map Superannuation Plan</t>
  </si>
  <si>
    <t>Maritime Super</t>
  </si>
  <si>
    <t>Maritime Super Pty Limited</t>
  </si>
  <si>
    <t>Mason Stevens Super</t>
  </si>
  <si>
    <t>Max Super Fund</t>
  </si>
  <si>
    <t>Tidswell Financial Services Ltd</t>
  </si>
  <si>
    <t>Meat Industry Employees Superannuation Fund</t>
  </si>
  <si>
    <t>Meat Industry Employees Superannuation Fund Pty. Ltd.</t>
  </si>
  <si>
    <t>Media Super</t>
  </si>
  <si>
    <t>Media Super Limited</t>
  </si>
  <si>
    <t>Mercer Portfolio Service Superannuation Plan</t>
  </si>
  <si>
    <t>Mercer Superannuation (Australia) Limited</t>
  </si>
  <si>
    <t>Mercer Super Trust</t>
  </si>
  <si>
    <t>Mercy Super</t>
  </si>
  <si>
    <t>Mercy Super Pty Ltd</t>
  </si>
  <si>
    <t>Military Superannuation &amp; Benefits Fund No 1</t>
  </si>
  <si>
    <t>Mine Superannuation Fund</t>
  </si>
  <si>
    <t>AUSCOAL Superannuation Pty Ltd</t>
  </si>
  <si>
    <t>MLC Super Fund</t>
  </si>
  <si>
    <t>MLC Superannuation Fund</t>
  </si>
  <si>
    <t>MTAA Superannuation Fund</t>
  </si>
  <si>
    <t>Motor Trades Association of Australia Superannuation Fund Pty. Limited</t>
  </si>
  <si>
    <t>Munich Holdings of Australasia Pty Ltd Superannuation Scheme</t>
  </si>
  <si>
    <t>MyLifeMyMoney Superannuation Fund</t>
  </si>
  <si>
    <t>National Mutual Pro-Super Fund</t>
  </si>
  <si>
    <t>N. M. Superannuation Proprietary Limited</t>
  </si>
  <si>
    <t>National Mutual Retirement Fund</t>
  </si>
  <si>
    <t>NESS Super</t>
  </si>
  <si>
    <t>NESS Super Pty Ltd</t>
  </si>
  <si>
    <t>Netwealth Superannuation Master Fund</t>
  </si>
  <si>
    <t>Netwealth Investments Limited</t>
  </si>
  <si>
    <t>NGS Super</t>
  </si>
  <si>
    <t>NGS Super Pty Limited</t>
  </si>
  <si>
    <t>Nissan Superannuation Plan</t>
  </si>
  <si>
    <t>Oasis Superannuation Master Trust</t>
  </si>
  <si>
    <t>Oasis Fund Management Limited</t>
  </si>
  <si>
    <t>OnePath Masterfund</t>
  </si>
  <si>
    <t>OnePath Custodians Pty Limited</t>
  </si>
  <si>
    <t>Oracle Superannuation Plan</t>
  </si>
  <si>
    <t>Perpetual Super Wrap</t>
  </si>
  <si>
    <t>Perpetual WealthFocus Superannuation Fund</t>
  </si>
  <si>
    <t>Perpetual's Select Superannuation Fund</t>
  </si>
  <si>
    <t>Personal Choice Private Fund</t>
  </si>
  <si>
    <t>Pitcher Retirement Plan</t>
  </si>
  <si>
    <t>Pitcher Retirement Plan Pty Ltd</t>
  </si>
  <si>
    <t>Port of Melbourne Superannuation Fund</t>
  </si>
  <si>
    <t>Powerwrap Master Plan</t>
  </si>
  <si>
    <t>Praemium SMA Superannuation Fund</t>
  </si>
  <si>
    <t>Premiumchoice Retirement Service</t>
  </si>
  <si>
    <t>Prime Super</t>
  </si>
  <si>
    <t>Prime Super Pty Ltd</t>
  </si>
  <si>
    <t>Public Sector Superannuation Accumulation Plan</t>
  </si>
  <si>
    <t>Public Sector Superannuation Scheme</t>
  </si>
  <si>
    <t>Qantas Superannuation Plan</t>
  </si>
  <si>
    <t>Qantas Superannuation Limited</t>
  </si>
  <si>
    <t>QSuper</t>
  </si>
  <si>
    <t>QSuper Board</t>
  </si>
  <si>
    <t>Rei Super</t>
  </si>
  <si>
    <t>Rei Superannuation Fund Pty Limited</t>
  </si>
  <si>
    <t>Retail Employees Superannuation Trust</t>
  </si>
  <si>
    <t>Retail Employees Superannuation Pty. Limited</t>
  </si>
  <si>
    <t>Retirement Portfolio Service</t>
  </si>
  <si>
    <t>Retirement Wrap</t>
  </si>
  <si>
    <t>Rexel Australia Superannuation Plan</t>
  </si>
  <si>
    <t>Russell Investments Master Trust</t>
  </si>
  <si>
    <t>Total Risk Management Pty Limited</t>
  </si>
  <si>
    <t>Smartsave 'Member's Choice' Superannuation Master Plan</t>
  </si>
  <si>
    <t>SMF Eligible Rollover Fund</t>
  </si>
  <si>
    <t>Star Portfolio Superannuation Fund</t>
  </si>
  <si>
    <t>StatePlus Fixed Term Pension Plan</t>
  </si>
  <si>
    <t>State Super Financial Services Australia Limited</t>
  </si>
  <si>
    <t>Statewide Superannuation Trust</t>
  </si>
  <si>
    <t>Statewide Superannuation Pty Ltd</t>
  </si>
  <si>
    <t>Suncorp Master Trust</t>
  </si>
  <si>
    <t>Suncorp Portfolio Services Limited</t>
  </si>
  <si>
    <t>Sunsuper Superannuation Fund</t>
  </si>
  <si>
    <t>Sunsuper Pty. Ltd.</t>
  </si>
  <si>
    <t>Super Directions Fund</t>
  </si>
  <si>
    <t>Super Safeguard Fund</t>
  </si>
  <si>
    <t>SuperTrace Eligible Rollover Fund</t>
  </si>
  <si>
    <t>Symetry Personal Retirement Fund</t>
  </si>
  <si>
    <t>TAL Superannuation and Insurance Fund</t>
  </si>
  <si>
    <t>TAL Superannuation Limited</t>
  </si>
  <si>
    <t>Tasplan Superannuation Fund</t>
  </si>
  <si>
    <t>Tasplan Pty Ltd</t>
  </si>
  <si>
    <t>Telstra Superannuation Scheme</t>
  </si>
  <si>
    <t>Telstra Super Pty Ltd</t>
  </si>
  <si>
    <t>The Bendigo Superannuation Plan</t>
  </si>
  <si>
    <t>Sandhurst Trustees Limited</t>
  </si>
  <si>
    <t>The James Superannuation Fund</t>
  </si>
  <si>
    <t>G James Superannuation Pty Ltd</t>
  </si>
  <si>
    <t>The Retirement Plan</t>
  </si>
  <si>
    <t>The State Bank Supersafe Approved Deposit Fund</t>
  </si>
  <si>
    <t>The Super Money Eligible Rollover Fund (SMERF)</t>
  </si>
  <si>
    <t>The Towers Watson Superannuation Fund</t>
  </si>
  <si>
    <t>Wycomp Pty. Limited</t>
  </si>
  <si>
    <t>The University of New England Professorial Superannuation Fund</t>
  </si>
  <si>
    <t>The University of New South Wales Professorial Superannuation Fund</t>
  </si>
  <si>
    <t>The University of Sydney Professorial Superannuation System</t>
  </si>
  <si>
    <t>The University of Wollongong Professorial Superannuation Scheme</t>
  </si>
  <si>
    <t>The Victorian Independent Schools Superannuation Fund</t>
  </si>
  <si>
    <t>V.I.S. Nominees Pty. Limited</t>
  </si>
  <si>
    <t>Tidswell Master Superannuation Plan</t>
  </si>
  <si>
    <t>Toyota Super</t>
  </si>
  <si>
    <t>Toyota Super Pty Ltd</t>
  </si>
  <si>
    <t>TWU Superannuation Fund</t>
  </si>
  <si>
    <t>T W U Nominees Pty Ltd</t>
  </si>
  <si>
    <t>Ultimate Superannuation Fund</t>
  </si>
  <si>
    <t>Unisuper</t>
  </si>
  <si>
    <t>Unisuper Limited</t>
  </si>
  <si>
    <t>United Technologies Corporation Retirement Plan</t>
  </si>
  <si>
    <t>Victorian Superannuation Fund</t>
  </si>
  <si>
    <t>Vicsuper Pty Ltd</t>
  </si>
  <si>
    <t>WA Local Government Superannuation Plan</t>
  </si>
  <si>
    <t>WA Local Government Superannuation Plan Pty Ltd</t>
  </si>
  <si>
    <t>Wealth Personal Superannuation and Pension Fund</t>
  </si>
  <si>
    <t>Westpac Mastertrust - Superannuation Division</t>
  </si>
  <si>
    <t>Westpac Securities Administration Limited</t>
  </si>
  <si>
    <t>Westpac Personal Superannuation Fund</t>
  </si>
  <si>
    <t>Zurich Master Superannuation Fund</t>
  </si>
  <si>
    <t>% Paid</t>
  </si>
  <si>
    <t>% Closed</t>
  </si>
  <si>
    <t>Responsible superannuation entity (Fund):</t>
  </si>
  <si>
    <t>Entities</t>
  </si>
  <si>
    <t>Average payment</t>
  </si>
  <si>
    <t>Applications paid</t>
  </si>
  <si>
    <t>Payments made</t>
  </si>
  <si>
    <t>Emergency Services Superannuation Scheme</t>
  </si>
  <si>
    <t>Northern Territory Government &amp; Public Authorities Employees Superannuation Fund</t>
  </si>
  <si>
    <t>Northern Territory Supplementary Superannuation Scheme</t>
  </si>
  <si>
    <t>NT Legislative Assembly Members' Super TST</t>
  </si>
  <si>
    <t>Parliamentary Contributory Superannuation Fund</t>
  </si>
  <si>
    <t>Parliamentary Retiring Allowances Trust</t>
  </si>
  <si>
    <t>Retirement Benefits Fund</t>
  </si>
  <si>
    <t>Sas Trustee Corporation - Pooled Fund</t>
  </si>
  <si>
    <t>South Australian Police Super Scheme</t>
  </si>
  <si>
    <t>The Defence Forces Retirement and Death Benefits Fund</t>
  </si>
  <si>
    <t>N/A</t>
  </si>
  <si>
    <t xml:space="preserve"> All submissions</t>
  </si>
  <si>
    <t>Emergency Services Superannuation Board</t>
  </si>
  <si>
    <t>NT Superannuation Office</t>
  </si>
  <si>
    <t>Parliamentary Contributory Superannuation Board</t>
  </si>
  <si>
    <t>Retirement Benefits Fund Board</t>
  </si>
  <si>
    <t>SAS Trustee Corporation</t>
  </si>
  <si>
    <t>South Australian Police Superannuation Board</t>
  </si>
  <si>
    <t>Registrable Superannuation Entity</t>
  </si>
  <si>
    <t>Registrable Superannuation Entity Licensee</t>
  </si>
  <si>
    <t>* Period measured in business days (BD) from date superannuation fund received application from ATO.  Only considers applications that have been paid.</t>
  </si>
  <si>
    <t>Paid in 1 to 5 BD</t>
  </si>
  <si>
    <t>Paid in 6 to 9 BD</t>
  </si>
  <si>
    <t>Paid in 10 or more BD</t>
  </si>
  <si>
    <t>Reporting date</t>
  </si>
  <si>
    <t>(E) Registrable Superannuation Entity</t>
  </si>
  <si>
    <t>(E) Registrable Superannuation Entity Licensee</t>
  </si>
  <si>
    <t>(C) Applications received</t>
  </si>
  <si>
    <t>(C) Applications paid</t>
  </si>
  <si>
    <t>(C) Applications closed or revoked</t>
  </si>
  <si>
    <t>(C) Payments made</t>
  </si>
  <si>
    <t>(C) Average payment</t>
  </si>
  <si>
    <t>(C) Proportion of applications closed</t>
  </si>
  <si>
    <t>(W) Applications received</t>
  </si>
  <si>
    <t>(W) Applications paid</t>
  </si>
  <si>
    <t>(W) Applications closed or revoked</t>
  </si>
  <si>
    <t>(W) Payments made</t>
  </si>
  <si>
    <t>(W) Average payment</t>
  </si>
  <si>
    <t>Glossary</t>
  </si>
  <si>
    <t>Defined term</t>
  </si>
  <si>
    <t>Definition</t>
  </si>
  <si>
    <t>Length of time from application received to payment</t>
  </si>
  <si>
    <t>All submissions</t>
  </si>
  <si>
    <t>Other funds</t>
  </si>
  <si>
    <t>Applications paid within 5 business days *</t>
  </si>
  <si>
    <t>Applications paid within 5 business days</t>
  </si>
  <si>
    <t>Applications paid in 6 to 9 business days</t>
  </si>
  <si>
    <t>(C) Applications paid within 5 business days</t>
  </si>
  <si>
    <t>(C) Applications paid in 6 to 9 business days</t>
  </si>
  <si>
    <t>(C) Applications paid in 10 or more business days</t>
  </si>
  <si>
    <t>(W) Applications paid within 5 business days</t>
  </si>
  <si>
    <t>(W) Applications paid in 6 to 9 business days</t>
  </si>
  <si>
    <t>(W) Applications paid in 10 or more business days</t>
  </si>
  <si>
    <t xml:space="preserve"> Other funds (See other funds tab)</t>
  </si>
  <si>
    <t>% In Process</t>
  </si>
  <si>
    <t>Application Status and proportion of applications paid/completed/in process</t>
  </si>
  <si>
    <t>(C) Applications in process</t>
  </si>
  <si>
    <t>(C) Proportion of applications paid</t>
  </si>
  <si>
    <t>(C) Proportion of applications in process</t>
  </si>
  <si>
    <t>(W) Applications in process at end of week</t>
  </si>
  <si>
    <t>(W) Applications in process at start of week</t>
  </si>
  <si>
    <t>CLICK BELOW TO SELECT A FUND</t>
  </si>
  <si>
    <t xml:space="preserve">Partially paid application </t>
  </si>
  <si>
    <t>Applications revoked</t>
  </si>
  <si>
    <t xml:space="preserve">Application </t>
  </si>
  <si>
    <t>Closed applications</t>
  </si>
  <si>
    <t>In process application</t>
  </si>
  <si>
    <t>Paid in full application</t>
  </si>
  <si>
    <t>CONSTRUCTION AND BUILDING UNIONS SUPERANNUATION FUND</t>
  </si>
  <si>
    <t>Data has been masked for the purpose of this publication for entities with fewer than 50 member accounts or fewer than 4 applications received as of the reporting date.  Throughout this report, "Other funds" includes the data from all masked entities in aggregate, rather than individually.  The entities in the list below have been masked.</t>
  </si>
  <si>
    <r>
      <rPr>
        <b/>
        <sz val="11"/>
        <color theme="1"/>
        <rFont val="DIN OT"/>
        <family val="2"/>
      </rPr>
      <t>All submissions</t>
    </r>
    <r>
      <rPr>
        <sz val="11"/>
        <color theme="1"/>
        <rFont val="DIN OT"/>
        <family val="2"/>
      </rPr>
      <t xml:space="preserve"> includes all entities that have provided data to APRA in relation to the Early Release Initiative.  Data is submitted on a best endeavours basis at the time of reporting.  Any subsequent changes required to the data will be reflected in future weeks' reporting.</t>
    </r>
  </si>
  <si>
    <r>
      <t xml:space="preserve">These percentages are calculated as a proportion of </t>
    </r>
    <r>
      <rPr>
        <b/>
        <sz val="11"/>
        <color theme="1"/>
        <rFont val="DIN OT"/>
        <family val="2"/>
      </rPr>
      <t>applications received</t>
    </r>
    <r>
      <rPr>
        <sz val="11"/>
        <color theme="1"/>
        <rFont val="DIN OT"/>
        <family val="2"/>
      </rPr>
      <t xml:space="preserve"> less </t>
    </r>
    <r>
      <rPr>
        <b/>
        <sz val="11"/>
        <color theme="1"/>
        <rFont val="DIN OT"/>
        <family val="2"/>
      </rPr>
      <t>applications revoked</t>
    </r>
    <r>
      <rPr>
        <sz val="11"/>
        <color theme="1"/>
        <rFont val="DIN OT"/>
        <family val="2"/>
      </rPr>
      <t>.</t>
    </r>
  </si>
  <si>
    <r>
      <t xml:space="preserve">An </t>
    </r>
    <r>
      <rPr>
        <b/>
        <sz val="11"/>
        <color theme="1"/>
        <rFont val="DIN OT"/>
        <family val="2"/>
      </rPr>
      <t xml:space="preserve"> application</t>
    </r>
    <r>
      <rPr>
        <sz val="11"/>
        <color theme="1"/>
        <rFont val="DIN OT"/>
        <family val="2"/>
      </rPr>
      <t xml:space="preserve"> that has been either </t>
    </r>
    <r>
      <rPr>
        <b/>
        <sz val="11"/>
        <color theme="1"/>
        <rFont val="DIN OT"/>
        <family val="2"/>
      </rPr>
      <t>partially paid</t>
    </r>
    <r>
      <rPr>
        <sz val="11"/>
        <color theme="1"/>
        <rFont val="DIN OT"/>
        <family val="2"/>
      </rPr>
      <t xml:space="preserve"> or </t>
    </r>
    <r>
      <rPr>
        <b/>
        <sz val="11"/>
        <color theme="1"/>
        <rFont val="DIN OT"/>
        <family val="2"/>
      </rPr>
      <t>paid in full</t>
    </r>
    <r>
      <rPr>
        <sz val="11"/>
        <color theme="1"/>
        <rFont val="DIN OT"/>
        <family val="2"/>
      </rPr>
      <t xml:space="preserve">.
</t>
    </r>
  </si>
  <si>
    <r>
      <t xml:space="preserve">An </t>
    </r>
    <r>
      <rPr>
        <b/>
        <sz val="11"/>
        <color theme="1"/>
        <rFont val="DIN OT"/>
        <family val="2"/>
      </rPr>
      <t>application</t>
    </r>
    <r>
      <rPr>
        <sz val="11"/>
        <color theme="1"/>
        <rFont val="DIN OT"/>
        <family val="2"/>
      </rPr>
      <t xml:space="preserve"> that is unable to be processed by the RSE.  
An </t>
    </r>
    <r>
      <rPr>
        <b/>
        <sz val="11"/>
        <color theme="1"/>
        <rFont val="DIN OT"/>
        <family val="2"/>
      </rPr>
      <t>application</t>
    </r>
    <r>
      <rPr>
        <sz val="11"/>
        <color theme="1"/>
        <rFont val="DIN OT"/>
        <family val="2"/>
      </rPr>
      <t xml:space="preserve"> should only be classed as unable to be processed when the inability to process has been confirmed.  While this is still being assessed, the application should be classed as outstanding. 
Reasons for an </t>
    </r>
    <r>
      <rPr>
        <b/>
        <sz val="11"/>
        <color theme="1"/>
        <rFont val="DIN OT"/>
        <family val="2"/>
      </rPr>
      <t>application</t>
    </r>
    <r>
      <rPr>
        <sz val="11"/>
        <color theme="1"/>
        <rFont val="DIN OT"/>
        <family val="2"/>
      </rPr>
      <t xml:space="preserve"> being unable to be processed include fraud flags, insufficient details in the file provided by the Australian Taxation Office, or other issues identifying the source or destination of the payment.</t>
    </r>
  </si>
  <si>
    <r>
      <t xml:space="preserve">An </t>
    </r>
    <r>
      <rPr>
        <b/>
        <sz val="11"/>
        <color theme="1"/>
        <rFont val="DIN OT"/>
        <family val="2"/>
      </rPr>
      <t xml:space="preserve"> application</t>
    </r>
    <r>
      <rPr>
        <sz val="11"/>
        <color theme="1"/>
        <rFont val="DIN OT"/>
        <family val="2"/>
      </rPr>
      <t xml:space="preserve"> for which a decision has not been made as to the validity of the </t>
    </r>
    <r>
      <rPr>
        <b/>
        <sz val="11"/>
        <color theme="1"/>
        <rFont val="DIN OT"/>
        <family val="2"/>
      </rPr>
      <t>application</t>
    </r>
    <r>
      <rPr>
        <sz val="11"/>
        <color theme="1"/>
        <rFont val="DIN OT"/>
        <family val="2"/>
      </rPr>
      <t xml:space="preserve"> or a validated </t>
    </r>
    <r>
      <rPr>
        <b/>
        <sz val="11"/>
        <color theme="1"/>
        <rFont val="DIN OT"/>
        <family val="2"/>
      </rPr>
      <t>application</t>
    </r>
    <r>
      <rPr>
        <sz val="11"/>
        <color theme="1"/>
        <rFont val="DIN OT"/>
        <family val="2"/>
      </rPr>
      <t xml:space="preserve"> for which no payment has yet been made to the member.</t>
    </r>
  </si>
  <si>
    <r>
      <t xml:space="preserve">The length of time (in business days) from the date an </t>
    </r>
    <r>
      <rPr>
        <b/>
        <sz val="11"/>
        <color theme="1"/>
        <rFont val="DIN OT"/>
        <family val="2"/>
      </rPr>
      <t>application</t>
    </r>
    <r>
      <rPr>
        <sz val="11"/>
        <color theme="1"/>
        <rFont val="DIN OT"/>
        <family val="2"/>
      </rPr>
      <t xml:space="preserve"> was received by the RSE from the Australian Taxation Office to the date payment was made to the member.</t>
    </r>
  </si>
  <si>
    <r>
      <t xml:space="preserve">An </t>
    </r>
    <r>
      <rPr>
        <b/>
        <sz val="11"/>
        <color theme="1"/>
        <rFont val="DIN OT"/>
        <family val="2"/>
      </rPr>
      <t>application</t>
    </r>
    <r>
      <rPr>
        <sz val="11"/>
        <color theme="1"/>
        <rFont val="DIN OT"/>
        <family val="2"/>
      </rPr>
      <t xml:space="preserve"> for which the member was not able to be the full amount applied for, but partial payment was made.
Grounds for partial payment could include insufficient funds in the member's account.</t>
    </r>
  </si>
  <si>
    <r>
      <t xml:space="preserve">Data has been masked for entities with fewer than 50 member accounts or fewer than 4 applications received as of the original reporting commencement date (11 May 2020) for the purpose of this publication.  </t>
    </r>
    <r>
      <rPr>
        <b/>
        <sz val="11"/>
        <color theme="1"/>
        <rFont val="DIN OT"/>
        <family val="2"/>
      </rPr>
      <t>Other funds</t>
    </r>
    <r>
      <rPr>
        <sz val="11"/>
        <color theme="1"/>
        <rFont val="DIN OT"/>
        <family val="2"/>
      </rPr>
      <t xml:space="preserve"> includes the data from all masked entities in aggregate.  A list of the entities that have been masked is included on the Other funds tab.</t>
    </r>
  </si>
  <si>
    <r>
      <t xml:space="preserve">An application made to the ATO by a member of an RSE under the terms of the </t>
    </r>
    <r>
      <rPr>
        <i/>
        <sz val="11"/>
        <color theme="1"/>
        <rFont val="DIN OT"/>
        <family val="2"/>
      </rPr>
      <t>Treasury Laws Amendment (Release of Superannuation on Compassionate Grounds) Regulations 2020 ("Early Release Scheme").</t>
    </r>
  </si>
  <si>
    <r>
      <t xml:space="preserve">An </t>
    </r>
    <r>
      <rPr>
        <b/>
        <sz val="11"/>
        <color theme="1"/>
        <rFont val="DIN OT"/>
        <family val="2"/>
      </rPr>
      <t>application</t>
    </r>
    <r>
      <rPr>
        <sz val="11"/>
        <color theme="1"/>
        <rFont val="DIN OT"/>
        <family val="2"/>
      </rPr>
      <t xml:space="preserve"> that has been revoked by the member or the ATO after the initial submission.
</t>
    </r>
  </si>
  <si>
    <r>
      <t xml:space="preserve">An </t>
    </r>
    <r>
      <rPr>
        <b/>
        <sz val="11"/>
        <color theme="1"/>
        <rFont val="DIN OT"/>
        <family val="2"/>
      </rPr>
      <t>application</t>
    </r>
    <r>
      <rPr>
        <sz val="11"/>
        <color theme="1"/>
        <rFont val="DIN OT"/>
        <family val="2"/>
      </rPr>
      <t xml:space="preserve"> for which the member was paid the full amount applied for.
</t>
    </r>
  </si>
  <si>
    <t xml:space="preserve">(W) Repeat applications </t>
  </si>
  <si>
    <t xml:space="preserve">(W) Initial applications </t>
  </si>
  <si>
    <t xml:space="preserve">(C) Repeat applications </t>
  </si>
  <si>
    <t xml:space="preserve">(C) Initial applications </t>
  </si>
  <si>
    <t>Applications received (Initial)/Initial Application</t>
  </si>
  <si>
    <t>Applications received (Repeat)/Repeat Application</t>
  </si>
  <si>
    <t>Initial applications</t>
  </si>
  <si>
    <t>Repeat applications</t>
  </si>
  <si>
    <t>Applications received (Initial)</t>
  </si>
  <si>
    <t>Applications received (Repeat)</t>
  </si>
  <si>
    <t>Applications received (Initial + Repeat)</t>
  </si>
  <si>
    <t>Applications received (Initial + Repeat)/Initial + Repeat Applications</t>
  </si>
  <si>
    <r>
      <rPr>
        <b/>
        <sz val="11"/>
        <color theme="1"/>
        <rFont val="DIN OT"/>
        <family val="2"/>
      </rPr>
      <t>Applications</t>
    </r>
    <r>
      <rPr>
        <sz val="11"/>
        <color theme="1"/>
        <rFont val="DIN OT"/>
        <family val="2"/>
      </rPr>
      <t xml:space="preserve"> that have been received from the ATO. This includes initial and repeat applications received throughout the Early Release Scheme.
The total number of applications received does not equate to the number of individuals that have made applications as it includes those that have made repeat applications or applications from more than one account.</t>
    </r>
  </si>
  <si>
    <r>
      <t>First</t>
    </r>
    <r>
      <rPr>
        <b/>
        <sz val="11"/>
        <color theme="1"/>
        <rFont val="DIN OT"/>
        <family val="2"/>
      </rPr>
      <t xml:space="preserve"> application</t>
    </r>
    <r>
      <rPr>
        <sz val="11"/>
        <color theme="1"/>
        <rFont val="DIN OT"/>
        <family val="2"/>
      </rPr>
      <t xml:space="preserve"> received for a member account across the Early Release Scheme, irrespective of when it was received (includes applications that relate to the financial year 2019/20 and applications that relate to the financial year 2020/21). </t>
    </r>
  </si>
  <si>
    <r>
      <t xml:space="preserve">An </t>
    </r>
    <r>
      <rPr>
        <b/>
        <sz val="11"/>
        <color theme="1"/>
        <rFont val="DIN OT"/>
        <family val="2"/>
      </rPr>
      <t>application</t>
    </r>
    <r>
      <rPr>
        <sz val="11"/>
        <color theme="1"/>
        <rFont val="DIN OT"/>
        <family val="2"/>
      </rPr>
      <t xml:space="preserve"> received for a member account that relates to the financial year 2020/21 where an initial application was already received from the same member account for the financial year 2019/20. </t>
    </r>
  </si>
  <si>
    <t xml:space="preserve">Value of initial + repeat applications </t>
  </si>
  <si>
    <t xml:space="preserve">Value of initial  applications </t>
  </si>
  <si>
    <t xml:space="preserve">Value of repeat applications </t>
  </si>
  <si>
    <t>Initial + repeat applications</t>
  </si>
  <si>
    <t xml:space="preserve">(C) Value of initial + repeat applications </t>
  </si>
  <si>
    <t xml:space="preserve">(C) Value of initial  applications </t>
  </si>
  <si>
    <t xml:space="preserve">(C) Value of repeat applications </t>
  </si>
  <si>
    <t xml:space="preserve">(W) Value of initial + repeat applications </t>
  </si>
  <si>
    <t xml:space="preserve">(W) Value of initial  applications </t>
  </si>
  <si>
    <t xml:space="preserve">(W) Value of repeat applications </t>
  </si>
  <si>
    <t xml:space="preserve">C Status </t>
  </si>
  <si>
    <t>W Bus days</t>
  </si>
  <si>
    <t>C Bus days</t>
  </si>
  <si>
    <t>Aware Super</t>
  </si>
  <si>
    <t>Aware Super Pty Ltd</t>
  </si>
  <si>
    <t>_All submissions</t>
  </si>
  <si>
    <t>_Other funds</t>
  </si>
  <si>
    <t>First State Superannuation Scheme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</si>
</sst>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_-&quot;$&quot;* #,##0_-;\-&quot;$&quot;* #,##0_-;_-&quot;$&quot;* &quot;-&quot;??_-;_-@_-"/>
    <numFmt numFmtId="165" formatCode="_-* #,##0_-;\-* #,##0_-;_-* &quot;-&quot;??_-;_-@_-"/>
    <numFmt numFmtId="166" formatCode="&quot;$&quot;#,##0"/>
    <numFmt numFmtId="167"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color rgb="FF006100"/>
      <name val="Calibri"/>
      <family val="2"/>
      <scheme val="minor"/>
    </font>
    <font>
      <sz val="11"/>
      <color theme="1"/>
      <name val="DIN OT"/>
      <family val="2"/>
    </font>
    <font>
      <sz val="11"/>
      <name val="DIN OT"/>
      <family val="2"/>
    </font>
    <font>
      <sz val="11"/>
      <color theme="0"/>
      <name val="DIN OT"/>
      <family val="2"/>
    </font>
    <font>
      <b/>
      <sz val="11"/>
      <color theme="0"/>
      <name val="DIN OT"/>
      <family val="2"/>
    </font>
    <font>
      <sz val="11"/>
      <name val="Calibri"/>
      <family val="2"/>
      <scheme val="minor"/>
    </font>
    <font>
      <b/>
      <sz val="16"/>
      <color theme="0"/>
      <name val="DIN OT"/>
      <family val="2"/>
    </font>
    <font>
      <b/>
      <sz val="14"/>
      <color theme="0"/>
      <name val="DIN OT"/>
      <family val="2"/>
    </font>
    <font>
      <b/>
      <sz val="11"/>
      <name val="DIN OT"/>
      <family val="2"/>
    </font>
    <font>
      <b/>
      <sz val="10"/>
      <color theme="0"/>
      <name val="DIN OT"/>
      <family val="2"/>
    </font>
    <font>
      <b/>
      <i/>
      <sz val="11"/>
      <color theme="0"/>
      <name val="DIN OT"/>
      <family val="2"/>
    </font>
    <font>
      <sz val="11"/>
      <color rgb="FF012169"/>
      <name val="DIN OT"/>
      <family val="2"/>
    </font>
    <font>
      <sz val="11"/>
      <color rgb="FF012169"/>
      <name val="Calibri"/>
      <family val="2"/>
      <scheme val="minor"/>
    </font>
    <font>
      <b/>
      <sz val="14"/>
      <color theme="1"/>
      <name val="Calibri"/>
      <family val="2"/>
      <scheme val="minor"/>
    </font>
    <font>
      <sz val="10"/>
      <color theme="1"/>
      <name val="DIN OT"/>
      <family val="2"/>
    </font>
    <font>
      <b/>
      <sz val="14"/>
      <name val="DIN OT"/>
      <family val="2"/>
    </font>
    <font>
      <b/>
      <sz val="14"/>
      <color theme="1"/>
      <name val="DIN OT"/>
      <family val="2"/>
    </font>
    <font>
      <b/>
      <i/>
      <sz val="11"/>
      <color theme="1"/>
      <name val="DIN OT"/>
      <family val="2"/>
    </font>
    <font>
      <b/>
      <sz val="11"/>
      <color theme="1"/>
      <name val="DIN OT"/>
      <family val="2"/>
    </font>
    <font>
      <i/>
      <sz val="11"/>
      <color theme="1"/>
      <name val="DIN OT"/>
      <family val="2"/>
    </font>
    <font>
      <sz val="11"/>
      <color rgb="FFFF0000"/>
      <name val="Calibri"/>
      <family val="2"/>
      <scheme val="minor"/>
    </font>
    <font>
      <sz val="11"/>
      <color rgb="FF9C6500"/>
      <name val="Calibri"/>
      <family val="2"/>
      <scheme val="minor"/>
    </font>
    <font>
      <b/>
      <sz val="11"/>
      <color rgb="FFFF0000"/>
      <name val="DIN OT"/>
      <family val="2"/>
    </font>
  </fonts>
  <fills count="11">
    <fill>
      <patternFill patternType="none"/>
    </fill>
    <fill>
      <patternFill patternType="gray125"/>
    </fill>
    <fill>
      <patternFill patternType="solid">
        <fgColor theme="4"/>
      </patternFill>
    </fill>
    <fill>
      <patternFill patternType="solid">
        <fgColor rgb="FFC6EFCE"/>
      </patternFill>
    </fill>
    <fill>
      <patternFill patternType="solid">
        <fgColor rgb="FF00A9E0"/>
        <bgColor indexed="64"/>
      </patternFill>
    </fill>
    <fill>
      <patternFill patternType="solid">
        <fgColor rgb="FF012169"/>
        <bgColor indexed="64"/>
      </patternFill>
    </fill>
    <fill>
      <patternFill patternType="solid">
        <fgColor rgb="FF98A4AE"/>
        <bgColor indexed="64"/>
      </patternFill>
    </fill>
    <fill>
      <patternFill patternType="solid">
        <fgColor rgb="FF890C58"/>
        <bgColor indexed="64"/>
      </patternFill>
    </fill>
    <fill>
      <patternFill patternType="solid">
        <fgColor rgb="FF002060"/>
        <bgColor indexed="64"/>
      </patternFill>
    </fill>
    <fill>
      <patternFill patternType="solid">
        <fgColor rgb="FF00B0F0"/>
        <bgColor indexed="64"/>
      </patternFill>
    </fill>
    <fill>
      <patternFill patternType="solid">
        <fgColor rgb="FFFFEB9C"/>
      </patternFill>
    </fill>
  </fills>
  <borders count="25">
    <border>
      <left/>
      <right/>
      <top/>
      <bottom/>
      <diagonal/>
    </border>
    <border>
      <left/>
      <right style="thin">
        <color auto="1"/>
      </right>
      <top/>
      <bottom/>
      <diagonal/>
    </border>
    <border>
      <left style="thick">
        <color theme="0"/>
      </left>
      <right/>
      <top style="thick">
        <color theme="0"/>
      </top>
      <bottom/>
      <diagonal/>
    </border>
    <border>
      <left/>
      <right/>
      <top style="thick">
        <color theme="0"/>
      </top>
      <bottom/>
      <diagonal/>
    </border>
    <border>
      <left/>
      <right style="thick">
        <color theme="0"/>
      </right>
      <top style="thick">
        <color theme="0"/>
      </top>
      <bottom/>
      <diagonal/>
    </border>
    <border>
      <left style="thick">
        <color theme="0"/>
      </left>
      <right/>
      <top/>
      <bottom/>
      <diagonal/>
    </border>
    <border>
      <left/>
      <right style="thick">
        <color theme="0"/>
      </right>
      <top/>
      <bottom/>
      <diagonal/>
    </border>
    <border>
      <left style="thick">
        <color theme="0"/>
      </left>
      <right/>
      <top/>
      <bottom style="thick">
        <color theme="0"/>
      </bottom>
      <diagonal/>
    </border>
    <border>
      <left/>
      <right style="thick">
        <color theme="0"/>
      </right>
      <top/>
      <bottom style="thick">
        <color theme="0"/>
      </bottom>
      <diagonal/>
    </border>
    <border>
      <left/>
      <right/>
      <top style="thick">
        <color theme="0"/>
      </top>
      <bottom style="thick">
        <color theme="0"/>
      </bottom>
      <diagonal/>
    </border>
    <border>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style="thick">
        <color theme="0"/>
      </right>
      <top/>
      <bottom/>
      <diagonal/>
    </border>
    <border>
      <left style="thick">
        <color theme="0"/>
      </left>
      <right style="thick">
        <color theme="0"/>
      </right>
      <top/>
      <bottom style="thick">
        <color theme="0"/>
      </bottom>
      <diagonal/>
    </border>
    <border>
      <left style="thick">
        <color theme="0"/>
      </left>
      <right/>
      <top style="thick">
        <color theme="0"/>
      </top>
      <bottom style="thick">
        <color theme="0"/>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theme="0"/>
      </left>
      <right/>
      <top style="medium">
        <color theme="0"/>
      </top>
      <bottom/>
      <diagonal/>
    </border>
    <border>
      <left/>
      <right style="medium">
        <color theme="0"/>
      </right>
      <top style="medium">
        <color theme="0"/>
      </top>
      <bottom style="medium">
        <color theme="0"/>
      </bottom>
      <diagonal/>
    </border>
  </borders>
  <cellStyleXfs count="11">
    <xf numFmtId="0" fontId="0" fillId="0" borderId="0"/>
    <xf numFmtId="44" fontId="1" fillId="0" borderId="0" applyFont="0" applyFill="0" applyBorder="0" applyAlignment="0" applyProtection="0"/>
    <xf numFmtId="0" fontId="2" fillId="2" borderId="0" applyNumberFormat="0" applyBorder="0" applyAlignment="0" applyProtection="0"/>
    <xf numFmtId="0" fontId="3" fillId="3" borderId="0" applyNumberFormat="0" applyBorder="0" applyAlignment="0" applyProtection="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4" fillId="10" borderId="0" applyNumberFormat="0" applyBorder="0" applyAlignment="0" applyProtection="0"/>
    <xf numFmtId="44" fontId="1" fillId="0" borderId="0" applyFont="0" applyFill="0" applyBorder="0" applyAlignment="0" applyProtection="0"/>
    <xf numFmtId="43" fontId="1" fillId="0" borderId="0" applyFont="0" applyFill="0" applyBorder="0" applyAlignment="0" applyProtection="0"/>
  </cellStyleXfs>
  <cellXfs count="115">
    <xf numFmtId="0" fontId="0" fillId="0" borderId="0" xfId="0"/>
    <xf numFmtId="0" fontId="4" fillId="0" borderId="0" xfId="0" applyFont="1"/>
    <xf numFmtId="165" fontId="4" fillId="0" borderId="0" xfId="4" applyNumberFormat="1" applyFont="1"/>
    <xf numFmtId="164" fontId="4" fillId="0" borderId="0" xfId="1" applyNumberFormat="1" applyFont="1"/>
    <xf numFmtId="0" fontId="15" fillId="0" borderId="0" xfId="0" applyFont="1"/>
    <xf numFmtId="0" fontId="15" fillId="0" borderId="14" xfId="0" applyFont="1" applyBorder="1"/>
    <xf numFmtId="0" fontId="16" fillId="0" borderId="0" xfId="0" applyFont="1"/>
    <xf numFmtId="165" fontId="0" fillId="0" borderId="0" xfId="4" applyNumberFormat="1" applyFont="1"/>
    <xf numFmtId="9" fontId="0" fillId="0" borderId="0" xfId="0" applyNumberFormat="1"/>
    <xf numFmtId="0" fontId="14" fillId="5" borderId="19" xfId="0" applyFont="1" applyFill="1" applyBorder="1"/>
    <xf numFmtId="0" fontId="14" fillId="5" borderId="20" xfId="0" applyFont="1" applyFill="1" applyBorder="1"/>
    <xf numFmtId="0" fontId="4" fillId="5" borderId="15" xfId="0" applyFont="1" applyFill="1" applyBorder="1" applyProtection="1"/>
    <xf numFmtId="0" fontId="4" fillId="5" borderId="16" xfId="0" applyFont="1" applyFill="1" applyBorder="1" applyProtection="1"/>
    <xf numFmtId="0" fontId="4" fillId="5" borderId="17" xfId="0" applyFont="1" applyFill="1" applyBorder="1" applyProtection="1"/>
    <xf numFmtId="0" fontId="4" fillId="5" borderId="18" xfId="0" applyFont="1" applyFill="1" applyBorder="1" applyProtection="1"/>
    <xf numFmtId="0" fontId="4" fillId="5" borderId="0" xfId="0" applyFont="1" applyFill="1" applyBorder="1" applyProtection="1"/>
    <xf numFmtId="0" fontId="10" fillId="5" borderId="0" xfId="0" applyFont="1" applyFill="1" applyBorder="1" applyAlignment="1" applyProtection="1">
      <alignment vertical="center"/>
    </xf>
    <xf numFmtId="0" fontId="4" fillId="5" borderId="1" xfId="0" applyFont="1" applyFill="1" applyBorder="1" applyProtection="1"/>
    <xf numFmtId="0" fontId="7" fillId="5" borderId="0" xfId="0" applyFont="1" applyFill="1" applyBorder="1" applyAlignment="1" applyProtection="1"/>
    <xf numFmtId="0" fontId="5" fillId="0" borderId="0" xfId="0" applyFont="1" applyFill="1" applyBorder="1" applyProtection="1"/>
    <xf numFmtId="0" fontId="7" fillId="6" borderId="11" xfId="0" applyFont="1" applyFill="1" applyBorder="1" applyProtection="1"/>
    <xf numFmtId="0" fontId="7" fillId="6" borderId="13" xfId="0" applyFont="1" applyFill="1" applyBorder="1" applyProtection="1"/>
    <xf numFmtId="0" fontId="7" fillId="6" borderId="12" xfId="0" applyFont="1" applyFill="1" applyBorder="1" applyAlignment="1" applyProtection="1">
      <alignment horizontal="left" vertical="center"/>
    </xf>
    <xf numFmtId="166" fontId="7" fillId="6" borderId="12" xfId="4" applyNumberFormat="1" applyFont="1" applyFill="1" applyBorder="1" applyAlignment="1" applyProtection="1">
      <alignment horizontal="center" vertical="center"/>
    </xf>
    <xf numFmtId="3" fontId="7" fillId="6" borderId="12" xfId="4" applyNumberFormat="1" applyFont="1" applyFill="1" applyBorder="1" applyAlignment="1" applyProtection="1">
      <alignment horizontal="center" vertical="center"/>
    </xf>
    <xf numFmtId="0" fontId="7" fillId="6" borderId="12" xfId="0" applyFont="1" applyFill="1" applyBorder="1" applyAlignment="1" applyProtection="1">
      <alignment horizontal="left" vertical="center" wrapText="1"/>
    </xf>
    <xf numFmtId="0" fontId="4" fillId="5" borderId="18" xfId="0" applyFont="1" applyFill="1" applyBorder="1" applyAlignment="1" applyProtection="1">
      <alignment wrapText="1"/>
    </xf>
    <xf numFmtId="165" fontId="7" fillId="6" borderId="13" xfId="4" applyNumberFormat="1" applyFont="1" applyFill="1" applyBorder="1" applyAlignment="1" applyProtection="1">
      <alignment horizontal="right" vertical="center"/>
    </xf>
    <xf numFmtId="0" fontId="0" fillId="0" borderId="18" xfId="0" applyBorder="1" applyProtection="1"/>
    <xf numFmtId="0" fontId="0" fillId="0" borderId="0" xfId="0" applyBorder="1" applyProtection="1"/>
    <xf numFmtId="0" fontId="11" fillId="0" borderId="18" xfId="0" applyFont="1" applyFill="1" applyBorder="1" applyProtection="1"/>
    <xf numFmtId="0" fontId="2" fillId="0" borderId="0" xfId="0" applyFont="1" applyBorder="1" applyProtection="1"/>
    <xf numFmtId="0" fontId="8" fillId="0" borderId="18" xfId="0" applyFont="1" applyBorder="1" applyProtection="1"/>
    <xf numFmtId="0" fontId="2" fillId="0" borderId="18" xfId="0" applyFont="1" applyBorder="1" applyProtection="1"/>
    <xf numFmtId="0" fontId="6" fillId="0" borderId="0" xfId="0" applyFont="1" applyFill="1" applyBorder="1" applyProtection="1"/>
    <xf numFmtId="10" fontId="7" fillId="0" borderId="0" xfId="0" applyNumberFormat="1" applyFont="1" applyFill="1" applyBorder="1" applyAlignment="1" applyProtection="1">
      <alignment horizontal="right" vertical="center"/>
    </xf>
    <xf numFmtId="167" fontId="4" fillId="0" borderId="0" xfId="5" applyNumberFormat="1" applyFont="1"/>
    <xf numFmtId="165" fontId="6" fillId="6" borderId="20" xfId="4" applyNumberFormat="1" applyFont="1" applyFill="1" applyBorder="1" applyAlignment="1">
      <alignment horizontal="left" vertical="top" wrapText="1"/>
    </xf>
    <xf numFmtId="0" fontId="6" fillId="6" borderId="20" xfId="0" applyFont="1" applyFill="1" applyBorder="1" applyAlignment="1">
      <alignment horizontal="left" vertical="top" wrapText="1"/>
    </xf>
    <xf numFmtId="0" fontId="6" fillId="6" borderId="19" xfId="0" applyFont="1" applyFill="1" applyBorder="1" applyAlignment="1">
      <alignment horizontal="left" vertical="top"/>
    </xf>
    <xf numFmtId="0" fontId="6" fillId="6" borderId="20" xfId="0" applyFont="1" applyFill="1" applyBorder="1" applyAlignment="1">
      <alignment horizontal="left" vertical="top"/>
    </xf>
    <xf numFmtId="0" fontId="0" fillId="0" borderId="0" xfId="0" applyAlignment="1">
      <alignment horizontal="left" vertical="top" wrapText="1"/>
    </xf>
    <xf numFmtId="9" fontId="6" fillId="6" borderId="20" xfId="0" applyNumberFormat="1" applyFont="1" applyFill="1" applyBorder="1" applyAlignment="1">
      <alignment horizontal="left" vertical="top" wrapText="1"/>
    </xf>
    <xf numFmtId="167" fontId="7" fillId="6" borderId="12" xfId="5" applyNumberFormat="1" applyFont="1" applyFill="1" applyBorder="1" applyAlignment="1" applyProtection="1">
      <alignment horizontal="center" vertical="center"/>
    </xf>
    <xf numFmtId="167" fontId="7" fillId="0" borderId="12" xfId="5" applyNumberFormat="1" applyFont="1" applyFill="1" applyBorder="1" applyAlignment="1" applyProtection="1">
      <alignment horizontal="center" vertical="center"/>
    </xf>
    <xf numFmtId="0" fontId="2" fillId="0" borderId="0" xfId="0" applyFont="1" applyFill="1" applyBorder="1" applyProtection="1"/>
    <xf numFmtId="0" fontId="6" fillId="5" borderId="0" xfId="0" applyFont="1" applyFill="1" applyBorder="1" applyProtection="1"/>
    <xf numFmtId="0" fontId="17" fillId="0" borderId="0" xfId="0" applyFont="1"/>
    <xf numFmtId="165" fontId="17" fillId="0" borderId="0" xfId="4" applyNumberFormat="1" applyFont="1"/>
    <xf numFmtId="164" fontId="17" fillId="0" borderId="0" xfId="1" applyNumberFormat="1" applyFont="1"/>
    <xf numFmtId="167" fontId="17" fillId="0" borderId="0" xfId="5" applyNumberFormat="1" applyFont="1"/>
    <xf numFmtId="0" fontId="8" fillId="0" borderId="0" xfId="0" applyFont="1"/>
    <xf numFmtId="0" fontId="14" fillId="0" borderId="14" xfId="0" applyFont="1" applyBorder="1"/>
    <xf numFmtId="0" fontId="14" fillId="0" borderId="0" xfId="0" applyFont="1"/>
    <xf numFmtId="0" fontId="19" fillId="0" borderId="0" xfId="0" applyFont="1"/>
    <xf numFmtId="0" fontId="7" fillId="8" borderId="21" xfId="0" applyFont="1" applyFill="1" applyBorder="1"/>
    <xf numFmtId="0" fontId="20" fillId="0" borderId="21" xfId="0" applyFont="1" applyFill="1" applyBorder="1" applyAlignment="1">
      <alignment vertical="top" wrapText="1"/>
    </xf>
    <xf numFmtId="0" fontId="4" fillId="0" borderId="21" xfId="0" applyFont="1" applyBorder="1" applyAlignment="1">
      <alignment horizontal="justify" vertical="top" wrapText="1"/>
    </xf>
    <xf numFmtId="0" fontId="20" fillId="0" borderId="21" xfId="0" applyFont="1" applyBorder="1" applyAlignment="1">
      <alignment vertical="top" wrapText="1"/>
    </xf>
    <xf numFmtId="0" fontId="4" fillId="0" borderId="22" xfId="0" applyFont="1" applyFill="1" applyBorder="1" applyAlignment="1">
      <alignment horizontal="justify" vertical="top" wrapText="1"/>
    </xf>
    <xf numFmtId="14" fontId="4" fillId="0" borderId="0" xfId="0" applyNumberFormat="1" applyFont="1"/>
    <xf numFmtId="14" fontId="6" fillId="6" borderId="20" xfId="0" applyNumberFormat="1" applyFont="1" applyFill="1" applyBorder="1" applyAlignment="1">
      <alignment horizontal="left" vertical="top" wrapText="1"/>
    </xf>
    <xf numFmtId="0" fontId="13" fillId="6" borderId="7"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9" fillId="6" borderId="2" xfId="0" applyFont="1" applyFill="1" applyBorder="1" applyAlignment="1" applyProtection="1">
      <alignment horizontal="center" vertical="center"/>
    </xf>
    <xf numFmtId="0" fontId="23" fillId="0" borderId="0" xfId="0" applyFont="1" applyProtection="1"/>
    <xf numFmtId="0" fontId="2" fillId="0" borderId="0" xfId="0" applyFont="1"/>
    <xf numFmtId="0" fontId="23" fillId="0" borderId="0" xfId="0" applyFont="1" applyBorder="1" applyProtection="1"/>
    <xf numFmtId="0" fontId="4" fillId="0" borderId="21" xfId="0" applyFont="1" applyFill="1" applyBorder="1" applyAlignment="1">
      <alignment horizontal="justify" vertical="top" wrapText="1"/>
    </xf>
    <xf numFmtId="0" fontId="23" fillId="0" borderId="18" xfId="0" applyFont="1" applyBorder="1" applyProtection="1"/>
    <xf numFmtId="0" fontId="23" fillId="0" borderId="0" xfId="0" applyFont="1"/>
    <xf numFmtId="0" fontId="20" fillId="0" borderId="16" xfId="0" applyFont="1" applyBorder="1" applyAlignment="1">
      <alignment vertical="top" wrapText="1"/>
    </xf>
    <xf numFmtId="0" fontId="4" fillId="0" borderId="16" xfId="0" applyFont="1" applyBorder="1" applyAlignment="1">
      <alignment horizontal="justify" vertical="top" wrapText="1"/>
    </xf>
    <xf numFmtId="0" fontId="14" fillId="5" borderId="0" xfId="0" applyFont="1" applyFill="1" applyBorder="1" applyAlignment="1"/>
    <xf numFmtId="164" fontId="17" fillId="0" borderId="0" xfId="0" applyNumberFormat="1" applyFont="1"/>
    <xf numFmtId="0" fontId="23" fillId="0" borderId="0" xfId="0" applyFont="1" applyFill="1" applyBorder="1" applyProtection="1"/>
    <xf numFmtId="164" fontId="4" fillId="0" borderId="0" xfId="0" applyNumberFormat="1" applyFont="1"/>
    <xf numFmtId="167" fontId="25" fillId="0" borderId="12" xfId="5" applyNumberFormat="1" applyFont="1" applyFill="1" applyBorder="1" applyAlignment="1" applyProtection="1">
      <alignment horizontal="center" vertical="center"/>
    </xf>
    <xf numFmtId="0" fontId="23" fillId="0" borderId="0" xfId="0" applyFont="1" applyFill="1" applyProtection="1"/>
    <xf numFmtId="0" fontId="0" fillId="0" borderId="0" xfId="0"/>
    <xf numFmtId="0" fontId="23" fillId="0" borderId="0" xfId="0" applyFont="1" applyAlignment="1">
      <alignment horizontal="left" vertical="top" wrapText="1"/>
    </xf>
    <xf numFmtId="0" fontId="14" fillId="5" borderId="23" xfId="0" applyFont="1" applyFill="1" applyBorder="1"/>
    <xf numFmtId="0" fontId="2" fillId="0" borderId="0" xfId="0" applyFont="1" applyAlignment="1">
      <alignment horizontal="left" vertical="top" wrapText="1"/>
    </xf>
    <xf numFmtId="167" fontId="2" fillId="0" borderId="0" xfId="0" applyNumberFormat="1" applyFont="1"/>
    <xf numFmtId="0" fontId="13" fillId="6" borderId="7" xfId="0" applyFont="1" applyFill="1" applyBorder="1" applyAlignment="1" applyProtection="1">
      <alignment horizontal="center" vertical="center"/>
    </xf>
    <xf numFmtId="0" fontId="13" fillId="6" borderId="8" xfId="0" applyFont="1" applyFill="1" applyBorder="1" applyAlignment="1" applyProtection="1">
      <alignment horizontal="center" vertical="center"/>
    </xf>
    <xf numFmtId="0" fontId="10" fillId="5" borderId="0" xfId="0" applyFont="1" applyFill="1" applyBorder="1" applyAlignment="1" applyProtection="1">
      <alignment horizontal="center" vertical="center"/>
    </xf>
    <xf numFmtId="0" fontId="9" fillId="4" borderId="11" xfId="0" applyFont="1" applyFill="1" applyBorder="1" applyAlignment="1" applyProtection="1">
      <alignment horizontal="center" vertical="center"/>
    </xf>
    <xf numFmtId="0" fontId="9" fillId="4" borderId="13" xfId="0" applyFont="1" applyFill="1" applyBorder="1" applyAlignment="1" applyProtection="1">
      <alignment horizontal="center" vertical="center"/>
    </xf>
    <xf numFmtId="0" fontId="18" fillId="9" borderId="14" xfId="0" applyFont="1" applyFill="1" applyBorder="1" applyAlignment="1" applyProtection="1">
      <alignment horizontal="center"/>
    </xf>
    <xf numFmtId="0" fontId="10" fillId="9" borderId="9" xfId="0" applyFont="1" applyFill="1" applyBorder="1" applyAlignment="1" applyProtection="1">
      <alignment horizontal="center"/>
    </xf>
    <xf numFmtId="0" fontId="10" fillId="9" borderId="10" xfId="0" applyFont="1" applyFill="1" applyBorder="1" applyAlignment="1" applyProtection="1">
      <alignment horizontal="center"/>
    </xf>
    <xf numFmtId="0" fontId="9" fillId="7" borderId="2" xfId="3" applyFont="1" applyFill="1" applyBorder="1" applyAlignment="1" applyProtection="1">
      <alignment horizontal="center" vertical="center" wrapText="1"/>
      <protection locked="0"/>
    </xf>
    <xf numFmtId="0" fontId="9" fillId="7" borderId="3" xfId="3" applyFont="1" applyFill="1" applyBorder="1" applyAlignment="1" applyProtection="1">
      <alignment horizontal="center" vertical="center" wrapText="1"/>
      <protection locked="0"/>
    </xf>
    <xf numFmtId="0" fontId="9" fillId="7" borderId="4" xfId="3" applyFont="1" applyFill="1" applyBorder="1" applyAlignment="1" applyProtection="1">
      <alignment horizontal="center" vertical="center" wrapText="1"/>
      <protection locked="0"/>
    </xf>
    <xf numFmtId="0" fontId="9" fillId="6" borderId="2" xfId="0" applyFont="1" applyFill="1" applyBorder="1" applyAlignment="1" applyProtection="1">
      <alignment horizontal="center" vertical="center"/>
    </xf>
    <xf numFmtId="0" fontId="9" fillId="6" borderId="4" xfId="0" applyFont="1" applyFill="1" applyBorder="1" applyAlignment="1" applyProtection="1">
      <alignment horizontal="center" vertical="center"/>
    </xf>
    <xf numFmtId="0" fontId="7" fillId="6" borderId="7" xfId="0" applyFont="1" applyFill="1" applyBorder="1" applyAlignment="1" applyProtection="1">
      <alignment horizontal="center" vertical="center"/>
    </xf>
    <xf numFmtId="0" fontId="7" fillId="6" borderId="8" xfId="0" applyFont="1" applyFill="1" applyBorder="1" applyAlignment="1" applyProtection="1">
      <alignment horizontal="center" vertical="center"/>
    </xf>
    <xf numFmtId="0" fontId="12" fillId="6" borderId="2" xfId="0" applyFont="1" applyFill="1" applyBorder="1" applyAlignment="1" applyProtection="1">
      <alignment horizontal="center" vertical="center"/>
    </xf>
    <xf numFmtId="0" fontId="12" fillId="6" borderId="4" xfId="0" applyFont="1" applyFill="1" applyBorder="1" applyAlignment="1" applyProtection="1">
      <alignment horizontal="center" vertical="center"/>
    </xf>
    <xf numFmtId="166" fontId="7" fillId="6" borderId="5" xfId="4" applyNumberFormat="1" applyFont="1" applyFill="1" applyBorder="1" applyAlignment="1" applyProtection="1">
      <alignment horizontal="center" vertical="center"/>
    </xf>
    <xf numFmtId="166" fontId="7" fillId="6" borderId="6" xfId="4" applyNumberFormat="1" applyFont="1" applyFill="1" applyBorder="1" applyAlignment="1" applyProtection="1">
      <alignment horizontal="center" vertical="center"/>
    </xf>
    <xf numFmtId="3" fontId="7" fillId="6" borderId="5" xfId="4" applyNumberFormat="1" applyFont="1" applyFill="1" applyBorder="1" applyAlignment="1" applyProtection="1">
      <alignment horizontal="center" vertical="center"/>
    </xf>
    <xf numFmtId="3" fontId="7" fillId="6" borderId="6" xfId="4" applyNumberFormat="1" applyFont="1" applyFill="1" applyBorder="1" applyAlignment="1" applyProtection="1">
      <alignment horizontal="center" vertical="center"/>
    </xf>
    <xf numFmtId="167" fontId="7" fillId="6" borderId="5" xfId="5" applyNumberFormat="1" applyFont="1" applyFill="1" applyBorder="1" applyAlignment="1" applyProtection="1">
      <alignment horizontal="center" vertical="center"/>
    </xf>
    <xf numFmtId="167" fontId="7" fillId="6" borderId="6" xfId="5" applyNumberFormat="1" applyFont="1" applyFill="1" applyBorder="1" applyAlignment="1" applyProtection="1">
      <alignment horizontal="center" vertical="center"/>
    </xf>
    <xf numFmtId="0" fontId="10" fillId="4" borderId="19" xfId="0" applyFont="1" applyFill="1" applyBorder="1" applyAlignment="1">
      <alignment horizontal="center" vertical="center"/>
    </xf>
    <xf numFmtId="0" fontId="10" fillId="4" borderId="24" xfId="0" applyFont="1" applyFill="1" applyBorder="1" applyAlignment="1">
      <alignment horizontal="center" vertical="center"/>
    </xf>
    <xf numFmtId="0" fontId="14" fillId="5" borderId="0" xfId="0" applyFont="1" applyFill="1" applyBorder="1" applyAlignment="1">
      <alignment horizontal="center"/>
    </xf>
    <xf numFmtId="0" fontId="10" fillId="4" borderId="19" xfId="2" applyFont="1" applyFill="1" applyBorder="1" applyAlignment="1">
      <alignment horizontal="center"/>
    </xf>
    <xf numFmtId="0" fontId="10" fillId="4" borderId="20" xfId="2" applyFont="1" applyFill="1" applyBorder="1" applyAlignment="1">
      <alignment horizontal="center"/>
    </xf>
    <xf numFmtId="0" fontId="10" fillId="4" borderId="20" xfId="0" applyFont="1" applyFill="1" applyBorder="1" applyAlignment="1">
      <alignment horizontal="center" vertical="center"/>
    </xf>
    <xf numFmtId="0" fontId="6" fillId="6" borderId="19" xfId="0" applyFont="1" applyFill="1" applyBorder="1" applyAlignment="1">
      <alignment horizontal="left" vertical="top" wrapText="1"/>
    </xf>
    <xf numFmtId="0" fontId="6" fillId="6" borderId="20" xfId="0" applyFont="1" applyFill="1" applyBorder="1" applyAlignment="1">
      <alignment horizontal="left" vertical="top" wrapText="1"/>
    </xf>
  </cellXfs>
  <cellStyles count="11">
    <cellStyle name="Accent1" xfId="2" builtinId="29"/>
    <cellStyle name="Comma" xfId="4" builtinId="3"/>
    <cellStyle name="Comma 2" xfId="10" xr:uid="{00000000-0005-0000-0000-000002000000}"/>
    <cellStyle name="Comma 3" xfId="6" xr:uid="{00000000-0005-0000-0000-000003000000}"/>
    <cellStyle name="Currency" xfId="1" builtinId="4"/>
    <cellStyle name="Currency 2" xfId="9" xr:uid="{00000000-0005-0000-0000-000005000000}"/>
    <cellStyle name="Currency 3" xfId="7" xr:uid="{00000000-0005-0000-0000-000006000000}"/>
    <cellStyle name="Good" xfId="3" builtinId="26"/>
    <cellStyle name="Neutral 2" xfId="8" xr:uid="{00000000-0005-0000-0000-000008000000}"/>
    <cellStyle name="Normal" xfId="0" builtinId="0"/>
    <cellStyle name="Percent" xfId="5" builtinId="5"/>
  </cellStyles>
  <dxfs count="0"/>
  <tableStyles count="0" defaultTableStyle="TableStyleMedium2" defaultPivotStyle="PivotStyleLight16"/>
  <colors>
    <mruColors>
      <color rgb="FF012169"/>
      <color rgb="FF00A9E0"/>
      <color rgb="FF890C58"/>
      <color rgb="FF98A4AE"/>
      <color rgb="FF009CA6"/>
      <color rgb="FF253746"/>
      <color rgb="FF0072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Application</a:t>
            </a:r>
            <a:r>
              <a:rPr lang="en-AU" sz="1200" b="1" baseline="0">
                <a:solidFill>
                  <a:sysClr val="windowText" lastClr="000000"/>
                </a:solidFill>
                <a:latin typeface="DIN OT" panose="020B0504020201010104" pitchFamily="34" charset="0"/>
              </a:rPr>
              <a:t> Status (Cumulative)</a:t>
            </a:r>
            <a:endParaRPr lang="en-AU" sz="1200" b="1">
              <a:solidFill>
                <a:sysClr val="windowText" lastClr="000000"/>
              </a:solidFill>
              <a:latin typeface="DIN OT" panose="020B0504020201010104" pitchFamily="34" charset="0"/>
            </a:endParaRPr>
          </a:p>
        </c:rich>
      </c:tx>
      <c:overlay val="0"/>
      <c:spPr>
        <a:noFill/>
        <a:ln>
          <a:noFill/>
        </a:ln>
        <a:effectLst/>
      </c:spPr>
      <c:txPr>
        <a:bodyPr rot="0" spcFirstLastPara="1" vertOverflow="ellipsis" vert="horz" wrap="square" anchor="ctr" anchorCtr="1"/>
        <a:lstStyle/>
        <a:p>
          <a:pPr>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pieChart>
        <c:varyColors val="1"/>
        <c:ser>
          <c:idx val="0"/>
          <c:order val="0"/>
          <c:dPt>
            <c:idx val="0"/>
            <c:bubble3D val="0"/>
            <c:spPr>
              <a:solidFill>
                <a:srgbClr val="012169"/>
              </a:solidFill>
              <a:ln>
                <a:noFill/>
              </a:ln>
              <a:effectLst/>
            </c:spPr>
            <c:extLst>
              <c:ext xmlns:c16="http://schemas.microsoft.com/office/drawing/2014/chart" uri="{C3380CC4-5D6E-409C-BE32-E72D297353CC}">
                <c16:uniqueId val="{00000001-8FCA-4AB7-BC13-0E4C24D46CD9}"/>
              </c:ext>
            </c:extLst>
          </c:dPt>
          <c:dPt>
            <c:idx val="1"/>
            <c:bubble3D val="0"/>
            <c:spPr>
              <a:solidFill>
                <a:schemeClr val="accent3"/>
              </a:solidFill>
              <a:ln>
                <a:noFill/>
              </a:ln>
              <a:effectLst/>
            </c:spPr>
            <c:extLst>
              <c:ext xmlns:c16="http://schemas.microsoft.com/office/drawing/2014/chart" uri="{C3380CC4-5D6E-409C-BE32-E72D297353CC}">
                <c16:uniqueId val="{00000003-8FCA-4AB7-BC13-0E4C24D46CD9}"/>
              </c:ext>
            </c:extLst>
          </c:dPt>
          <c:dPt>
            <c:idx val="2"/>
            <c:bubble3D val="0"/>
            <c:spPr>
              <a:solidFill>
                <a:srgbClr val="00A9E0"/>
              </a:solidFill>
              <a:ln>
                <a:noFill/>
              </a:ln>
              <a:effectLst/>
            </c:spPr>
            <c:extLst>
              <c:ext xmlns:c16="http://schemas.microsoft.com/office/drawing/2014/chart" uri="{C3380CC4-5D6E-409C-BE32-E72D297353CC}">
                <c16:uniqueId val="{00000005-8FCA-4AB7-BC13-0E4C24D46CD9}"/>
              </c:ext>
            </c:extLst>
          </c:dPt>
          <c:dLbls>
            <c:dLbl>
              <c:idx val="0"/>
              <c:layout>
                <c:manualLayout>
                  <c:x val="-6.6156911401774862E-2"/>
                  <c:y val="-0.24237719901205099"/>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FCA-4AB7-BC13-0E4C24D46CD9}"/>
                </c:ext>
              </c:extLst>
            </c:dLbl>
            <c:dLbl>
              <c:idx val="1"/>
              <c:layout>
                <c:manualLayout>
                  <c:x val="4.4906916842760998E-2"/>
                  <c:y val="8.6693212653844567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FCA-4AB7-BC13-0E4C24D46CD9}"/>
                </c:ext>
              </c:extLst>
            </c:dLbl>
            <c:dLbl>
              <c:idx val="2"/>
              <c:layout>
                <c:manualLayout>
                  <c:x val="2.5197838925600565E-2"/>
                  <c:y val="0.16220076889162396"/>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FCA-4AB7-BC13-0E4C24D46CD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'Single fund'!$B$64:$B$66</c:f>
              <c:strCache>
                <c:ptCount val="3"/>
                <c:pt idx="0">
                  <c:v>% Paid</c:v>
                </c:pt>
                <c:pt idx="1">
                  <c:v>% Closed</c:v>
                </c:pt>
                <c:pt idx="2">
                  <c:v>% In Process</c:v>
                </c:pt>
              </c:strCache>
            </c:strRef>
          </c:cat>
          <c:val>
            <c:numRef>
              <c:f>'Single fund'!$C$64:$C$66</c:f>
              <c:numCache>
                <c:formatCode>0.0%</c:formatCode>
                <c:ptCount val="3"/>
                <c:pt idx="0">
                  <c:v>0.97699999999999998</c:v>
                </c:pt>
                <c:pt idx="1">
                  <c:v>1.7000000000000001E-2</c:v>
                </c:pt>
                <c:pt idx="2">
                  <c:v>5.0000000000000001E-3</c:v>
                </c:pt>
              </c:numCache>
            </c:numRef>
          </c:val>
          <c:extLst>
            <c:ext xmlns:c16="http://schemas.microsoft.com/office/drawing/2014/chart" uri="{C3380CC4-5D6E-409C-BE32-E72D297353CC}">
              <c16:uniqueId val="{00000006-8FCA-4AB7-BC13-0E4C24D46CD9}"/>
            </c:ext>
          </c:extLst>
        </c:ser>
        <c:dLbls>
          <c:dLblPos val="ctr"/>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(Current Week)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7692726707525406"/>
          <c:y val="6.1177762537654196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40129877165E-2"/>
          <c:y val="0.22676996432074861"/>
          <c:w val="0.90660996780164216"/>
          <c:h val="0.42572573854314066"/>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fund'!$D$60</c:f>
              <c:numCache>
                <c:formatCode>0.0%</c:formatCode>
                <c:ptCount val="1"/>
                <c:pt idx="0">
                  <c:v>0.95899999999999996</c:v>
                </c:pt>
              </c:numCache>
            </c:numRef>
          </c:val>
          <c:extLst>
            <c:ext xmlns:c16="http://schemas.microsoft.com/office/drawing/2014/chart" uri="{C3380CC4-5D6E-409C-BE32-E72D297353CC}">
              <c16:uniqueId val="{00000000-8E55-47A5-9DC5-144DDF70EB28}"/>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4.3115786524503097E-2"/>
                  <c:y val="6.980004759593796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844-4BE6-88B8-E2EC32FFF05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fund'!$D$61</c:f>
              <c:numCache>
                <c:formatCode>0.0%</c:formatCode>
                <c:ptCount val="1"/>
                <c:pt idx="0">
                  <c:v>2.1000000000000001E-2</c:v>
                </c:pt>
              </c:numCache>
            </c:numRef>
          </c:val>
          <c:extLst>
            <c:ext xmlns:c16="http://schemas.microsoft.com/office/drawing/2014/chart" uri="{C3380CC4-5D6E-409C-BE32-E72D297353CC}">
              <c16:uniqueId val="{00000001-8E55-47A5-9DC5-144DDF70EB28}"/>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fund'!$D$62</c:f>
              <c:numCache>
                <c:formatCode>0.0%</c:formatCode>
                <c:ptCount val="1"/>
                <c:pt idx="0">
                  <c:v>2.1000000000000001E-2</c:v>
                </c:pt>
              </c:numCache>
            </c:numRef>
          </c:val>
          <c:extLst>
            <c:ext xmlns:c16="http://schemas.microsoft.com/office/drawing/2014/chart" uri="{C3380CC4-5D6E-409C-BE32-E72D297353CC}">
              <c16:uniqueId val="{00000002-8E55-47A5-9DC5-144DDF70EB28}"/>
            </c:ext>
          </c:extLst>
        </c:ser>
        <c:dLbls>
          <c:dLblPos val="ctr"/>
          <c:showLegendKey val="0"/>
          <c:showVal val="1"/>
          <c:showCatName val="0"/>
          <c:showSerName val="0"/>
          <c:showPercent val="0"/>
          <c:showBubbleSize val="0"/>
        </c:dLbls>
        <c:gapWidth val="150"/>
        <c:overlap val="100"/>
        <c:axId val="407347640"/>
        <c:axId val="407339800"/>
      </c:barChart>
      <c:catAx>
        <c:axId val="407347640"/>
        <c:scaling>
          <c:orientation val="minMax"/>
        </c:scaling>
        <c:delete val="1"/>
        <c:axPos val="l"/>
        <c:numFmt formatCode="General" sourceLinked="1"/>
        <c:majorTickMark val="none"/>
        <c:minorTickMark val="none"/>
        <c:tickLblPos val="nextTo"/>
        <c:crossAx val="407339800"/>
        <c:crosses val="autoZero"/>
        <c:auto val="1"/>
        <c:lblAlgn val="ctr"/>
        <c:lblOffset val="100"/>
        <c:noMultiLvlLbl val="0"/>
      </c:catAx>
      <c:valAx>
        <c:axId val="407339800"/>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47640"/>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r>
              <a:rPr lang="en-AU" sz="1200" b="1">
                <a:solidFill>
                  <a:sysClr val="windowText" lastClr="000000"/>
                </a:solidFill>
                <a:latin typeface="DIN OT" panose="020B0504020201010104" pitchFamily="34" charset="0"/>
              </a:rPr>
              <a:t>Processing</a:t>
            </a:r>
            <a:r>
              <a:rPr lang="en-AU" sz="1200" b="1" baseline="0">
                <a:solidFill>
                  <a:sysClr val="windowText" lastClr="000000"/>
                </a:solidFill>
                <a:latin typeface="DIN OT" panose="020B0504020201010104" pitchFamily="34" charset="0"/>
              </a:rPr>
              <a:t> Times </a:t>
            </a:r>
            <a:r>
              <a:rPr lang="en-AU" sz="1200" b="1" i="0" baseline="0">
                <a:solidFill>
                  <a:sysClr val="windowText" lastClr="000000"/>
                </a:solidFill>
                <a:effectLst/>
                <a:latin typeface="DIN OT" panose="020B0504020201010104" pitchFamily="34" charset="0"/>
              </a:rPr>
              <a:t>(Cumulative) *</a:t>
            </a:r>
            <a:endParaRPr lang="en-AU" sz="1200" b="1">
              <a:solidFill>
                <a:sysClr val="windowText" lastClr="000000"/>
              </a:solidFill>
              <a:effectLst/>
              <a:latin typeface="DIN OT" panose="020B0504020201010104" pitchFamily="34" charset="0"/>
            </a:endParaRPr>
          </a:p>
          <a:p>
            <a:pPr marL="0" marR="0" lvl="0" indent="0" algn="ctr" defTabSz="914400" rtl="0" eaLnBrk="1" fontAlgn="auto" latinLnBrk="0" hangingPunct="1">
              <a:lnSpc>
                <a:spcPct val="100000"/>
              </a:lnSpc>
              <a:spcBef>
                <a:spcPts val="0"/>
              </a:spcBef>
              <a:spcAft>
                <a:spcPts val="0"/>
              </a:spcAft>
              <a:buClrTx/>
              <a:buSzTx/>
              <a:buFontTx/>
              <a:buNone/>
              <a:tabLst/>
              <a:defRPr sz="1200" b="1">
                <a:solidFill>
                  <a:sysClr val="windowText" lastClr="000000"/>
                </a:solidFill>
                <a:latin typeface="DIN OT" panose="020B0504020201010104" pitchFamily="34" charset="0"/>
              </a:defRPr>
            </a:pPr>
            <a:endParaRPr lang="en-AU" sz="1200" b="1">
              <a:solidFill>
                <a:sysClr val="windowText" lastClr="000000"/>
              </a:solidFill>
              <a:latin typeface="DIN OT" panose="020B0504020201010104" pitchFamily="34" charset="0"/>
            </a:endParaRPr>
          </a:p>
        </c:rich>
      </c:tx>
      <c:layout>
        <c:manualLayout>
          <c:xMode val="edge"/>
          <c:yMode val="edge"/>
          <c:x val="0.2984861928913381"/>
          <c:y val="4.0506469354647252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spc="0" baseline="0">
              <a:solidFill>
                <a:sysClr val="windowText" lastClr="000000"/>
              </a:solidFill>
              <a:latin typeface="DIN OT" panose="020B0504020201010104" pitchFamily="34" charset="0"/>
              <a:ea typeface="+mn-ea"/>
              <a:cs typeface="+mn-cs"/>
            </a:defRPr>
          </a:pPr>
          <a:endParaRPr lang="en-US"/>
        </a:p>
      </c:txPr>
    </c:title>
    <c:autoTitleDeleted val="0"/>
    <c:plotArea>
      <c:layout>
        <c:manualLayout>
          <c:layoutTarget val="inner"/>
          <c:xMode val="edge"/>
          <c:yMode val="edge"/>
          <c:x val="4.4035124431707387E-2"/>
          <c:y val="0.24060301507537687"/>
          <c:w val="0.90661000109443002"/>
          <c:h val="0.42149698624355375"/>
        </c:manualLayout>
      </c:layout>
      <c:barChart>
        <c:barDir val="bar"/>
        <c:grouping val="percentStacked"/>
        <c:varyColors val="0"/>
        <c:ser>
          <c:idx val="0"/>
          <c:order val="0"/>
          <c:tx>
            <c:strRef>
              <c:f>'Single fund'!$B$60</c:f>
              <c:strCache>
                <c:ptCount val="1"/>
                <c:pt idx="0">
                  <c:v>Paid in 1 to 5 BD</c:v>
                </c:pt>
              </c:strCache>
            </c:strRef>
          </c:tx>
          <c:spPr>
            <a:solidFill>
              <a:srgbClr val="012169"/>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fund'!$C$60</c:f>
              <c:numCache>
                <c:formatCode>0.0%</c:formatCode>
                <c:ptCount val="1"/>
                <c:pt idx="0">
                  <c:v>0.95399999999999996</c:v>
                </c:pt>
              </c:numCache>
            </c:numRef>
          </c:val>
          <c:extLst>
            <c:ext xmlns:c16="http://schemas.microsoft.com/office/drawing/2014/chart" uri="{C3380CC4-5D6E-409C-BE32-E72D297353CC}">
              <c16:uniqueId val="{00000000-030E-4684-94DB-0AE925AB3AE5}"/>
            </c:ext>
          </c:extLst>
        </c:ser>
        <c:ser>
          <c:idx val="1"/>
          <c:order val="1"/>
          <c:tx>
            <c:strRef>
              <c:f>'Single fund'!$B$61</c:f>
              <c:strCache>
                <c:ptCount val="1"/>
                <c:pt idx="0">
                  <c:v>Paid in 6 to 9 BD</c:v>
                </c:pt>
              </c:strCache>
            </c:strRef>
          </c:tx>
          <c:spPr>
            <a:solidFill>
              <a:srgbClr val="00A9E0"/>
            </a:solidFill>
            <a:ln>
              <a:noFill/>
            </a:ln>
            <a:effectLst/>
          </c:spPr>
          <c:invertIfNegative val="0"/>
          <c:dLbls>
            <c:dLbl>
              <c:idx val="0"/>
              <c:layout>
                <c:manualLayout>
                  <c:x val="-1.1346255556985171E-2"/>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D3B-4F93-9171-464CCD63AEA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fund'!$C$61</c:f>
              <c:numCache>
                <c:formatCode>0.0%</c:formatCode>
                <c:ptCount val="1"/>
                <c:pt idx="0">
                  <c:v>2.8000000000000001E-2</c:v>
                </c:pt>
              </c:numCache>
            </c:numRef>
          </c:val>
          <c:extLst>
            <c:ext xmlns:c16="http://schemas.microsoft.com/office/drawing/2014/chart" uri="{C3380CC4-5D6E-409C-BE32-E72D297353CC}">
              <c16:uniqueId val="{00000001-030E-4684-94DB-0AE925AB3AE5}"/>
            </c:ext>
          </c:extLst>
        </c:ser>
        <c:ser>
          <c:idx val="2"/>
          <c:order val="2"/>
          <c:tx>
            <c:strRef>
              <c:f>'Single fund'!$B$62</c:f>
              <c:strCache>
                <c:ptCount val="1"/>
                <c:pt idx="0">
                  <c:v>Paid in 10 or more BD</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'Single fund'!$C$62</c:f>
              <c:numCache>
                <c:formatCode>0.0%</c:formatCode>
                <c:ptCount val="1"/>
                <c:pt idx="0">
                  <c:v>1.7999999999999999E-2</c:v>
                </c:pt>
              </c:numCache>
            </c:numRef>
          </c:val>
          <c:extLst>
            <c:ext xmlns:c16="http://schemas.microsoft.com/office/drawing/2014/chart" uri="{C3380CC4-5D6E-409C-BE32-E72D297353CC}">
              <c16:uniqueId val="{00000002-030E-4684-94DB-0AE925AB3AE5}"/>
            </c:ext>
          </c:extLst>
        </c:ser>
        <c:dLbls>
          <c:dLblPos val="ctr"/>
          <c:showLegendKey val="0"/>
          <c:showVal val="1"/>
          <c:showCatName val="0"/>
          <c:showSerName val="0"/>
          <c:showPercent val="0"/>
          <c:showBubbleSize val="0"/>
        </c:dLbls>
        <c:gapWidth val="150"/>
        <c:overlap val="100"/>
        <c:axId val="407339408"/>
        <c:axId val="407340192"/>
      </c:barChart>
      <c:catAx>
        <c:axId val="407339408"/>
        <c:scaling>
          <c:orientation val="minMax"/>
        </c:scaling>
        <c:delete val="1"/>
        <c:axPos val="l"/>
        <c:numFmt formatCode="General" sourceLinked="1"/>
        <c:majorTickMark val="none"/>
        <c:minorTickMark val="none"/>
        <c:tickLblPos val="nextTo"/>
        <c:crossAx val="407340192"/>
        <c:crosses val="autoZero"/>
        <c:auto val="1"/>
        <c:lblAlgn val="ctr"/>
        <c:lblOffset val="100"/>
        <c:noMultiLvlLbl val="0"/>
      </c:catAx>
      <c:valAx>
        <c:axId val="407340192"/>
        <c:scaling>
          <c:orientation val="minMax"/>
          <c:max val="1"/>
          <c:min val="0.5"/>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DIN OT" panose="020B0504020201010104" pitchFamily="34" charset="0"/>
                <a:ea typeface="+mn-ea"/>
                <a:cs typeface="+mn-cs"/>
              </a:defRPr>
            </a:pPr>
            <a:endParaRPr lang="en-US"/>
          </a:p>
        </c:txPr>
        <c:crossAx val="407339408"/>
        <c:crosses val="autoZero"/>
        <c:crossBetween val="between"/>
        <c:majorUnit val="0.1"/>
        <c:min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DIN OT" panose="020B05040202010101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171450</xdr:rowOff>
    </xdr:from>
    <xdr:to>
      <xdr:col>1</xdr:col>
      <xdr:colOff>3159274</xdr:colOff>
      <xdr:row>4</xdr:row>
      <xdr:rowOff>33338</xdr:rowOff>
    </xdr:to>
    <xdr:pic>
      <xdr:nvPicPr>
        <xdr:cNvPr id="10" name="Picture 9">
          <a:extLst>
            <a:ext uri="{FF2B5EF4-FFF2-40B4-BE49-F238E27FC236}">
              <a16:creationId xmlns:a16="http://schemas.microsoft.com/office/drawing/2014/main" id="{00000000-0008-0000-0000-00000A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9550" y="171450"/>
          <a:ext cx="3130699" cy="795338"/>
        </a:xfrm>
        <a:prstGeom prst="rect">
          <a:avLst/>
        </a:prstGeom>
      </xdr:spPr>
    </xdr:pic>
    <xdr:clientData/>
  </xdr:twoCellAnchor>
  <xdr:twoCellAnchor>
    <xdr:from>
      <xdr:col>2</xdr:col>
      <xdr:colOff>352425</xdr:colOff>
      <xdr:row>1</xdr:row>
      <xdr:rowOff>114300</xdr:rowOff>
    </xdr:from>
    <xdr:to>
      <xdr:col>4</xdr:col>
      <xdr:colOff>263420</xdr:colOff>
      <xdr:row>3</xdr:row>
      <xdr:rowOff>85725</xdr:rowOff>
    </xdr:to>
    <xdr:grpSp>
      <xdr:nvGrpSpPr>
        <xdr:cNvPr id="11" name="Group 10">
          <a:extLst>
            <a:ext uri="{FF2B5EF4-FFF2-40B4-BE49-F238E27FC236}">
              <a16:creationId xmlns:a16="http://schemas.microsoft.com/office/drawing/2014/main" id="{00000000-0008-0000-0000-00000B000000}"/>
            </a:ext>
          </a:extLst>
        </xdr:cNvPr>
        <xdr:cNvGrpSpPr/>
      </xdr:nvGrpSpPr>
      <xdr:grpSpPr>
        <a:xfrm>
          <a:off x="6224795" y="304800"/>
          <a:ext cx="5125517" cy="468382"/>
          <a:chOff x="7237888" y="132380"/>
          <a:chExt cx="3763486" cy="543660"/>
        </a:xfrm>
      </xdr:grpSpPr>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13" name="TextBox 12">
            <a:extLst>
              <a:ext uri="{FF2B5EF4-FFF2-40B4-BE49-F238E27FC236}">
                <a16:creationId xmlns:a16="http://schemas.microsoft.com/office/drawing/2014/main" id="{00000000-0008-0000-0000-00000D000000}"/>
              </a:ext>
            </a:extLst>
          </xdr:cNvPr>
          <xdr:cNvSpPr txBox="1"/>
        </xdr:nvSpPr>
        <xdr:spPr>
          <a:xfrm>
            <a:off x="7515326" y="153700"/>
            <a:ext cx="332774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twoCellAnchor>
    <xdr:from>
      <xdr:col>0</xdr:col>
      <xdr:colOff>161925</xdr:colOff>
      <xdr:row>18</xdr:row>
      <xdr:rowOff>171450</xdr:rowOff>
    </xdr:from>
    <xdr:to>
      <xdr:col>1</xdr:col>
      <xdr:colOff>5219700</xdr:colOff>
      <xdr:row>37</xdr:row>
      <xdr:rowOff>95249</xdr:rowOff>
    </xdr:to>
    <xdr:graphicFrame macro="">
      <xdr:nvGraphicFramePr>
        <xdr:cNvPr id="14" name="Chart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66675</xdr:colOff>
      <xdr:row>18</xdr:row>
      <xdr:rowOff>171450</xdr:rowOff>
    </xdr:from>
    <xdr:to>
      <xdr:col>4</xdr:col>
      <xdr:colOff>809624</xdr:colOff>
      <xdr:row>27</xdr:row>
      <xdr:rowOff>119063</xdr:rowOff>
    </xdr:to>
    <xdr:graphicFrame macro="">
      <xdr:nvGraphicFramePr>
        <xdr:cNvPr id="15" name="Chart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xdr:colOff>
      <xdr:row>28</xdr:row>
      <xdr:rowOff>80963</xdr:rowOff>
    </xdr:from>
    <xdr:to>
      <xdr:col>4</xdr:col>
      <xdr:colOff>809626</xdr:colOff>
      <xdr:row>37</xdr:row>
      <xdr:rowOff>90488</xdr:rowOff>
    </xdr:to>
    <xdr:graphicFrame macro="">
      <xdr:nvGraphicFramePr>
        <xdr:cNvPr id="16" name="Chart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2</xdr:col>
      <xdr:colOff>73174</xdr:colOff>
      <xdr:row>0</xdr:row>
      <xdr:rowOff>1152525</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10</xdr:col>
      <xdr:colOff>9525</xdr:colOff>
      <xdr:row>0</xdr:row>
      <xdr:rowOff>466725</xdr:rowOff>
    </xdr:from>
    <xdr:to>
      <xdr:col>13</xdr:col>
      <xdr:colOff>910828</xdr:colOff>
      <xdr:row>0</xdr:row>
      <xdr:rowOff>952500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14420850" y="466725"/>
          <a:ext cx="4244578" cy="485775"/>
          <a:chOff x="7237888" y="132380"/>
          <a:chExt cx="3763486" cy="543660"/>
        </a:xfrm>
      </xdr:grpSpPr>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7465945" y="153700"/>
            <a:ext cx="3310766"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1971674</xdr:colOff>
      <xdr:row>0</xdr:row>
      <xdr:rowOff>457200</xdr:rowOff>
    </xdr:from>
    <xdr:to>
      <xdr:col>2</xdr:col>
      <xdr:colOff>6333488</xdr:colOff>
      <xdr:row>0</xdr:row>
      <xdr:rowOff>942975</xdr:rowOff>
    </xdr:to>
    <xdr:grpSp>
      <xdr:nvGrpSpPr>
        <xdr:cNvPr id="3" name="Group 2">
          <a:extLst>
            <a:ext uri="{FF2B5EF4-FFF2-40B4-BE49-F238E27FC236}">
              <a16:creationId xmlns:a16="http://schemas.microsoft.com/office/drawing/2014/main" id="{00000000-0008-0000-0200-000003000000}"/>
            </a:ext>
          </a:extLst>
        </xdr:cNvPr>
        <xdr:cNvGrpSpPr/>
      </xdr:nvGrpSpPr>
      <xdr:grpSpPr>
        <a:xfrm>
          <a:off x="6038849" y="457200"/>
          <a:ext cx="4161789" cy="485775"/>
          <a:chOff x="7237888" y="132380"/>
          <a:chExt cx="3763486" cy="543660"/>
        </a:xfrm>
      </xdr:grpSpPr>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200-000005000000}"/>
              </a:ext>
            </a:extLst>
          </xdr:cNvPr>
          <xdr:cNvSpPr txBox="1"/>
        </xdr:nvSpPr>
        <xdr:spPr>
          <a:xfrm>
            <a:off x="7434166" y="153700"/>
            <a:ext cx="3411605"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323850</xdr:colOff>
      <xdr:row>0</xdr:row>
      <xdr:rowOff>342900</xdr:rowOff>
    </xdr:from>
    <xdr:to>
      <xdr:col>1</xdr:col>
      <xdr:colOff>3454549</xdr:colOff>
      <xdr:row>0</xdr:row>
      <xdr:rowOff>1152525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3850" y="342900"/>
          <a:ext cx="3130699" cy="809625"/>
        </a:xfrm>
        <a:prstGeom prst="rect">
          <a:avLst/>
        </a:prstGeom>
      </xdr:spPr>
    </xdr:pic>
    <xdr:clientData/>
  </xdr:twoCellAnchor>
  <xdr:twoCellAnchor>
    <xdr:from>
      <xdr:col>2</xdr:col>
      <xdr:colOff>1971675</xdr:colOff>
      <xdr:row>0</xdr:row>
      <xdr:rowOff>457200</xdr:rowOff>
    </xdr:from>
    <xdr:to>
      <xdr:col>2</xdr:col>
      <xdr:colOff>6334375</xdr:colOff>
      <xdr:row>0</xdr:row>
      <xdr:rowOff>942975</xdr:rowOff>
    </xdr:to>
    <xdr:grpSp>
      <xdr:nvGrpSpPr>
        <xdr:cNvPr id="3" name="Group 2">
          <a:extLst>
            <a:ext uri="{FF2B5EF4-FFF2-40B4-BE49-F238E27FC236}">
              <a16:creationId xmlns:a16="http://schemas.microsoft.com/office/drawing/2014/main" id="{00000000-0008-0000-0300-000003000000}"/>
            </a:ext>
          </a:extLst>
        </xdr:cNvPr>
        <xdr:cNvGrpSpPr/>
      </xdr:nvGrpSpPr>
      <xdr:grpSpPr>
        <a:xfrm>
          <a:off x="5676900" y="457200"/>
          <a:ext cx="4162675" cy="485775"/>
          <a:chOff x="7237888" y="132380"/>
          <a:chExt cx="3763486" cy="543660"/>
        </a:xfrm>
      </xdr:grpSpPr>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237888" y="132380"/>
            <a:ext cx="3763486" cy="543660"/>
          </a:xfrm>
          <a:prstGeom prst="rect">
            <a:avLst/>
          </a:prstGeom>
        </xdr:spPr>
      </xdr:pic>
      <xdr:sp macro="" textlink="">
        <xdr:nvSpPr>
          <xdr:cNvPr id="5" name="TextBox 4">
            <a:extLst>
              <a:ext uri="{FF2B5EF4-FFF2-40B4-BE49-F238E27FC236}">
                <a16:creationId xmlns:a16="http://schemas.microsoft.com/office/drawing/2014/main" id="{00000000-0008-0000-0300-000005000000}"/>
              </a:ext>
            </a:extLst>
          </xdr:cNvPr>
          <xdr:cNvSpPr txBox="1"/>
        </xdr:nvSpPr>
        <xdr:spPr>
          <a:xfrm>
            <a:off x="7466165" y="153700"/>
            <a:ext cx="3469261" cy="4880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AU" sz="2000" b="1">
                <a:solidFill>
                  <a:schemeClr val="bg1"/>
                </a:solidFill>
                <a:latin typeface="DIN OT" panose="020B0504020201010104" pitchFamily="34" charset="0"/>
              </a:rPr>
              <a:t>COVID-19 Early Release Scheme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76"/>
  <sheetViews>
    <sheetView showGridLines="0" showRowColHeaders="0" tabSelected="1" zoomScale="115" zoomScaleNormal="115" workbookViewId="0">
      <selection activeCell="C7" sqref="C7:E7"/>
    </sheetView>
  </sheetViews>
  <sheetFormatPr defaultRowHeight="14.25" x14ac:dyDescent="0.45"/>
  <cols>
    <col min="1" max="1" width="2.73046875" customWidth="1"/>
    <col min="2" max="2" width="79.3984375" customWidth="1"/>
    <col min="3" max="3" width="43" customWidth="1"/>
    <col min="4" max="4" width="29.86328125" customWidth="1"/>
    <col min="5" max="5" width="12.265625" customWidth="1"/>
    <col min="6" max="6" width="2.73046875" customWidth="1"/>
  </cols>
  <sheetData>
    <row r="1" spans="1:6" ht="14.65" x14ac:dyDescent="0.45">
      <c r="A1" s="11"/>
      <c r="B1" s="12"/>
      <c r="C1" s="12"/>
      <c r="D1" s="12"/>
      <c r="E1" s="12"/>
      <c r="F1" s="13"/>
    </row>
    <row r="2" spans="1:6" ht="19.149999999999999" x14ac:dyDescent="0.45">
      <c r="A2" s="14"/>
      <c r="B2" s="15"/>
      <c r="C2" s="15"/>
      <c r="D2" s="15"/>
      <c r="E2" s="16"/>
      <c r="F2" s="17"/>
    </row>
    <row r="3" spans="1:6" ht="19.149999999999999" x14ac:dyDescent="0.45">
      <c r="A3" s="14"/>
      <c r="B3" s="15"/>
      <c r="C3" s="86"/>
      <c r="D3" s="86"/>
      <c r="E3" s="86"/>
      <c r="F3" s="17"/>
    </row>
    <row r="4" spans="1:6" ht="14.65" x14ac:dyDescent="0.45">
      <c r="A4" s="14"/>
      <c r="B4" s="15"/>
      <c r="C4" s="15"/>
      <c r="D4" s="15"/>
      <c r="E4" s="15"/>
      <c r="F4" s="17"/>
    </row>
    <row r="5" spans="1:6" ht="15" thickBot="1" x14ac:dyDescent="0.5">
      <c r="A5" s="14"/>
      <c r="B5" s="15"/>
      <c r="C5" s="18"/>
      <c r="D5" s="15"/>
      <c r="E5" s="15"/>
      <c r="F5" s="17"/>
    </row>
    <row r="6" spans="1:6" ht="19.899999999999999" thickTop="1" thickBot="1" x14ac:dyDescent="0.65">
      <c r="A6" s="14"/>
      <c r="B6" s="87" t="s">
        <v>261</v>
      </c>
      <c r="C6" s="89" t="s">
        <v>327</v>
      </c>
      <c r="D6" s="90"/>
      <c r="E6" s="91"/>
      <c r="F6" s="17"/>
    </row>
    <row r="7" spans="1:6" ht="22.5" thickTop="1" thickBot="1" x14ac:dyDescent="0.5">
      <c r="A7" s="14"/>
      <c r="B7" s="88"/>
      <c r="C7" s="92" t="s">
        <v>277</v>
      </c>
      <c r="D7" s="93"/>
      <c r="E7" s="94"/>
      <c r="F7" s="17"/>
    </row>
    <row r="8" spans="1:6" ht="22.15" thickTop="1" x14ac:dyDescent="0.45">
      <c r="A8" s="14"/>
      <c r="B8" s="20"/>
      <c r="C8" s="64" t="s">
        <v>1</v>
      </c>
      <c r="D8" s="95" t="s">
        <v>0</v>
      </c>
      <c r="E8" s="96"/>
      <c r="F8" s="17"/>
    </row>
    <row r="9" spans="1:6" ht="15" thickBot="1" x14ac:dyDescent="0.5">
      <c r="A9" s="14"/>
      <c r="B9" s="21"/>
      <c r="C9" s="62" t="str">
        <f>" 20 April - "&amp;TEXT('all data'!$A$2, "dd mmmm yyyy")</f>
        <v xml:space="preserve"> 20 April - 08 November 2020</v>
      </c>
      <c r="D9" s="84" t="str">
        <f>" Week ending "&amp;TEXT('all data'!$A$2, "dd mmmm yyyy")</f>
        <v xml:space="preserve"> Week ending 08 November 2020</v>
      </c>
      <c r="E9" s="85"/>
      <c r="F9" s="17"/>
    </row>
    <row r="10" spans="1:6" ht="15" thickTop="1" x14ac:dyDescent="0.45">
      <c r="A10" s="14"/>
      <c r="B10" s="20"/>
      <c r="C10" s="63"/>
      <c r="D10" s="99"/>
      <c r="E10" s="100"/>
      <c r="F10" s="17"/>
    </row>
    <row r="11" spans="1:6" ht="14.65" x14ac:dyDescent="0.45">
      <c r="A11" s="14"/>
      <c r="B11" s="22" t="s">
        <v>265</v>
      </c>
      <c r="C11" s="23">
        <f>INDEX('all data'!$M$2:$M$155,MATCH($C$7,'all data'!$B$2:$B$155,0))</f>
        <v>34998029183</v>
      </c>
      <c r="D11" s="101">
        <f>INDEX('all data'!$AE$2:$AE$155,MATCH($C$7,'all data'!$B$2:$B$155,0))</f>
        <v>159494762</v>
      </c>
      <c r="E11" s="102"/>
      <c r="F11" s="17"/>
    </row>
    <row r="12" spans="1:6" ht="14.65" x14ac:dyDescent="0.45">
      <c r="A12" s="14"/>
      <c r="B12" s="25" t="s">
        <v>355</v>
      </c>
      <c r="C12" s="24">
        <f>C14-C13</f>
        <v>3334680</v>
      </c>
      <c r="D12" s="103">
        <f>D14-D13</f>
        <v>16246</v>
      </c>
      <c r="E12" s="104"/>
      <c r="F12" s="17"/>
    </row>
    <row r="13" spans="1:6" ht="14.65" x14ac:dyDescent="0.45">
      <c r="A13" s="14"/>
      <c r="B13" s="25" t="s">
        <v>356</v>
      </c>
      <c r="C13" s="24">
        <f>INDEX('all data'!$F$2:$F$155,MATCH($C$7,'all data'!$B$2:$B$155,0))</f>
        <v>1351231</v>
      </c>
      <c r="D13" s="103">
        <f>INDEX('all data'!$X$2:$X$155,MATCH($C$7,'all data'!$B$2:$B$155,0))</f>
        <v>8359</v>
      </c>
      <c r="E13" s="104"/>
      <c r="F13" s="17"/>
    </row>
    <row r="14" spans="1:6" ht="14.65" x14ac:dyDescent="0.45">
      <c r="A14" s="14"/>
      <c r="B14" s="25" t="s">
        <v>357</v>
      </c>
      <c r="C14" s="24">
        <f>INDEX('all data'!$D$2:$D$155,MATCH($C$7,'all data'!$B$2:$B$155,0))</f>
        <v>4685911</v>
      </c>
      <c r="D14" s="103">
        <f>INDEX('all data'!$V$2:$V$155,MATCH($C$7,'all data'!$B$2:$B$155,0))</f>
        <v>24605</v>
      </c>
      <c r="E14" s="104"/>
      <c r="F14" s="17"/>
    </row>
    <row r="15" spans="1:6" ht="14.65" x14ac:dyDescent="0.45">
      <c r="A15" s="14"/>
      <c r="B15" s="22" t="s">
        <v>264</v>
      </c>
      <c r="C15" s="24">
        <f>INDEX('all data'!$J$2:$J$155,MATCH($C$7,'all data'!$B$2:$B$155,0))</f>
        <v>4571754</v>
      </c>
      <c r="D15" s="103">
        <f>INDEX('all data'!$AB$2:$AB$155,MATCH($C$7,'all data'!$B$2:$B$155,0))</f>
        <v>22341</v>
      </c>
      <c r="E15" s="104"/>
      <c r="F15" s="17"/>
    </row>
    <row r="16" spans="1:6" ht="14.65" x14ac:dyDescent="0.45">
      <c r="A16" s="14"/>
      <c r="B16" s="22" t="s">
        <v>263</v>
      </c>
      <c r="C16" s="23">
        <f>INDEX('all data'!$N$2:$N$155,MATCH($C$7,'all data'!$B$2:$B$155,0))</f>
        <v>7655</v>
      </c>
      <c r="D16" s="101">
        <f>INDEX('all data'!$AF$2:$AF$155,MATCH($C$7,'all data'!$B$2:$B$155,0))</f>
        <v>7139</v>
      </c>
      <c r="E16" s="102"/>
      <c r="F16" s="17"/>
    </row>
    <row r="17" spans="1:6" ht="14.65" x14ac:dyDescent="0.45">
      <c r="A17" s="14"/>
      <c r="B17" s="22" t="s">
        <v>310</v>
      </c>
      <c r="C17" s="43">
        <f>INDEX('all data'!$O$2:$O$155,MATCH($C$7,'all data'!$B$2:$B$155,0))</f>
        <v>0.95399999999999996</v>
      </c>
      <c r="D17" s="105">
        <f>INDEX('all data'!$AG$2:$AG$155,MATCH($C$7,'all data'!$B$2:$B$155,0))</f>
        <v>0.95899999999999996</v>
      </c>
      <c r="E17" s="106"/>
      <c r="F17" s="17"/>
    </row>
    <row r="18" spans="1:6" ht="15" thickBot="1" x14ac:dyDescent="0.5">
      <c r="A18" s="26"/>
      <c r="B18" s="21"/>
      <c r="C18" s="27"/>
      <c r="D18" s="97"/>
      <c r="E18" s="98"/>
      <c r="F18" s="17"/>
    </row>
    <row r="19" spans="1:6" ht="15" thickTop="1" x14ac:dyDescent="0.45">
      <c r="A19" s="14"/>
      <c r="B19" s="15"/>
      <c r="C19" s="15"/>
      <c r="D19" s="15"/>
      <c r="E19" s="15"/>
      <c r="F19" s="17"/>
    </row>
    <row r="20" spans="1:6" ht="14.65" x14ac:dyDescent="0.45">
      <c r="A20" s="14"/>
      <c r="B20" s="15"/>
      <c r="C20" s="15"/>
      <c r="D20" s="15"/>
      <c r="E20" s="15"/>
      <c r="F20" s="17"/>
    </row>
    <row r="21" spans="1:6" ht="14.65" x14ac:dyDescent="0.45">
      <c r="A21" s="14"/>
      <c r="B21" s="15"/>
      <c r="C21" s="15"/>
      <c r="D21" s="15"/>
      <c r="E21" s="15"/>
      <c r="F21" s="17"/>
    </row>
    <row r="22" spans="1:6" ht="14.65" x14ac:dyDescent="0.45">
      <c r="A22" s="14"/>
      <c r="B22" s="15"/>
      <c r="C22" s="15"/>
      <c r="D22" s="15"/>
      <c r="E22" s="15"/>
      <c r="F22" s="17"/>
    </row>
    <row r="23" spans="1:6" ht="14.65" x14ac:dyDescent="0.45">
      <c r="A23" s="14"/>
      <c r="B23" s="15"/>
      <c r="C23" s="15"/>
      <c r="D23" s="15"/>
      <c r="E23" s="15"/>
      <c r="F23" s="17"/>
    </row>
    <row r="24" spans="1:6" ht="14.65" x14ac:dyDescent="0.45">
      <c r="A24" s="14"/>
      <c r="B24" s="15"/>
      <c r="C24" s="15"/>
      <c r="D24" s="15"/>
      <c r="E24" s="15"/>
      <c r="F24" s="17"/>
    </row>
    <row r="25" spans="1:6" ht="14.65" x14ac:dyDescent="0.45">
      <c r="A25" s="14"/>
      <c r="B25" s="15"/>
      <c r="C25" s="15"/>
      <c r="D25" s="15"/>
      <c r="E25" s="15"/>
      <c r="F25" s="17"/>
    </row>
    <row r="26" spans="1:6" ht="14.65" x14ac:dyDescent="0.45">
      <c r="A26" s="14"/>
      <c r="B26" s="15"/>
      <c r="C26" s="15"/>
      <c r="D26" s="15"/>
      <c r="E26" s="15"/>
      <c r="F26" s="17"/>
    </row>
    <row r="27" spans="1:6" ht="14.65" x14ac:dyDescent="0.45">
      <c r="A27" s="14"/>
      <c r="B27" s="15"/>
      <c r="C27" s="15"/>
      <c r="D27" s="15"/>
      <c r="E27" s="15"/>
      <c r="F27" s="17"/>
    </row>
    <row r="28" spans="1:6" ht="14.65" x14ac:dyDescent="0.45">
      <c r="A28" s="14"/>
      <c r="B28" s="15"/>
      <c r="C28" s="15"/>
      <c r="D28" s="15"/>
      <c r="E28" s="15"/>
      <c r="F28" s="17"/>
    </row>
    <row r="29" spans="1:6" ht="14.65" x14ac:dyDescent="0.45">
      <c r="A29" s="14"/>
      <c r="B29" s="15"/>
      <c r="C29" s="15"/>
      <c r="D29" s="15"/>
      <c r="E29" s="15"/>
      <c r="F29" s="17"/>
    </row>
    <row r="30" spans="1:6" ht="14.65" x14ac:dyDescent="0.45">
      <c r="A30" s="14"/>
      <c r="B30" s="15"/>
      <c r="C30" s="15"/>
      <c r="D30" s="15"/>
      <c r="E30" s="15"/>
      <c r="F30" s="17"/>
    </row>
    <row r="31" spans="1:6" ht="14.65" x14ac:dyDescent="0.45">
      <c r="A31" s="14"/>
      <c r="B31" s="15"/>
      <c r="C31" s="15"/>
      <c r="D31" s="15"/>
      <c r="E31" s="15"/>
      <c r="F31" s="17"/>
    </row>
    <row r="32" spans="1:6" ht="14.65" x14ac:dyDescent="0.45">
      <c r="A32" s="14"/>
      <c r="B32" s="15"/>
      <c r="C32" s="15"/>
      <c r="D32" s="15"/>
      <c r="E32" s="15"/>
      <c r="F32" s="17"/>
    </row>
    <row r="33" spans="1:6" ht="14.65" x14ac:dyDescent="0.45">
      <c r="A33" s="14"/>
      <c r="B33" s="15"/>
      <c r="C33" s="15"/>
      <c r="D33" s="15"/>
      <c r="E33" s="15"/>
      <c r="F33" s="17"/>
    </row>
    <row r="34" spans="1:6" ht="14.65" x14ac:dyDescent="0.45">
      <c r="A34" s="14"/>
      <c r="B34" s="15"/>
      <c r="C34" s="15"/>
      <c r="D34" s="15"/>
      <c r="E34" s="15"/>
      <c r="F34" s="17"/>
    </row>
    <row r="35" spans="1:6" ht="14.65" x14ac:dyDescent="0.45">
      <c r="A35" s="14"/>
      <c r="B35" s="15"/>
      <c r="C35" s="15"/>
      <c r="D35" s="15"/>
      <c r="E35" s="15"/>
      <c r="F35" s="17"/>
    </row>
    <row r="36" spans="1:6" ht="14.65" x14ac:dyDescent="0.45">
      <c r="A36" s="14"/>
      <c r="B36" s="15"/>
      <c r="C36" s="15"/>
      <c r="D36" s="15"/>
      <c r="E36" s="15"/>
      <c r="F36" s="17"/>
    </row>
    <row r="37" spans="1:6" ht="14.65" x14ac:dyDescent="0.45">
      <c r="A37" s="14"/>
      <c r="B37" s="15"/>
      <c r="C37" s="15"/>
      <c r="D37" s="15"/>
      <c r="E37" s="15"/>
      <c r="F37" s="17"/>
    </row>
    <row r="38" spans="1:6" ht="14.65" x14ac:dyDescent="0.45">
      <c r="A38" s="14"/>
      <c r="B38" s="15"/>
      <c r="C38" s="15"/>
      <c r="D38" s="15"/>
      <c r="E38" s="15"/>
      <c r="F38" s="17"/>
    </row>
    <row r="39" spans="1:6" ht="18" customHeight="1" x14ac:dyDescent="0.45">
      <c r="A39" s="15"/>
      <c r="B39" s="46" t="s">
        <v>286</v>
      </c>
      <c r="C39" s="15"/>
      <c r="D39" s="15"/>
      <c r="E39" s="15"/>
      <c r="F39" s="15"/>
    </row>
    <row r="40" spans="1:6" x14ac:dyDescent="0.45">
      <c r="A40" s="29"/>
      <c r="B40" s="67"/>
      <c r="C40" s="67"/>
      <c r="D40" s="67"/>
      <c r="E40" s="67"/>
      <c r="F40" s="29"/>
    </row>
    <row r="41" spans="1:6" ht="14.65" x14ac:dyDescent="0.45">
      <c r="A41" s="19"/>
      <c r="B41" s="67"/>
      <c r="C41" s="67"/>
      <c r="D41" s="67"/>
      <c r="E41" s="67"/>
      <c r="F41" s="29"/>
    </row>
    <row r="42" spans="1:6" ht="14.65" x14ac:dyDescent="0.45">
      <c r="A42" s="30"/>
      <c r="B42" s="67"/>
      <c r="C42" s="67"/>
      <c r="D42" s="67"/>
      <c r="E42" s="67"/>
      <c r="F42" s="31"/>
    </row>
    <row r="43" spans="1:6" ht="14.65" x14ac:dyDescent="0.45">
      <c r="A43" s="30"/>
      <c r="B43" s="67"/>
      <c r="C43" s="67"/>
      <c r="D43" s="67"/>
      <c r="E43" s="67"/>
      <c r="F43" s="31"/>
    </row>
    <row r="44" spans="1:6" ht="14.65" x14ac:dyDescent="0.45">
      <c r="A44" s="30"/>
      <c r="B44" s="67"/>
      <c r="C44" s="67"/>
      <c r="D44" s="67"/>
      <c r="E44" s="67"/>
      <c r="F44" s="31"/>
    </row>
    <row r="45" spans="1:6" ht="14.65" x14ac:dyDescent="0.45">
      <c r="A45" s="30"/>
      <c r="B45" s="67"/>
      <c r="C45" s="67"/>
      <c r="D45" s="67"/>
      <c r="E45" s="67"/>
      <c r="F45" s="31"/>
    </row>
    <row r="46" spans="1:6" ht="14.65" x14ac:dyDescent="0.45">
      <c r="A46" s="30"/>
      <c r="B46" s="67"/>
      <c r="C46" s="67"/>
      <c r="D46" s="67"/>
      <c r="E46" s="67"/>
      <c r="F46" s="31"/>
    </row>
    <row r="47" spans="1:6" ht="14.65" x14ac:dyDescent="0.45">
      <c r="A47" s="30"/>
      <c r="B47" s="67"/>
      <c r="C47" s="67"/>
      <c r="D47" s="67"/>
      <c r="E47" s="67"/>
      <c r="F47" s="31"/>
    </row>
    <row r="48" spans="1:6" ht="14.65" x14ac:dyDescent="0.45">
      <c r="A48" s="30"/>
      <c r="B48" s="67"/>
      <c r="C48" s="67"/>
      <c r="D48" s="67"/>
      <c r="E48" s="67"/>
      <c r="F48" s="31"/>
    </row>
    <row r="49" spans="1:9" x14ac:dyDescent="0.45">
      <c r="A49" s="33"/>
      <c r="B49" s="67"/>
      <c r="C49" s="67"/>
      <c r="D49" s="67"/>
      <c r="E49" s="67"/>
      <c r="F49" s="31"/>
    </row>
    <row r="50" spans="1:9" x14ac:dyDescent="0.45">
      <c r="A50" s="33"/>
      <c r="B50" s="67"/>
      <c r="C50" s="67"/>
      <c r="D50" s="67"/>
      <c r="E50" s="67"/>
      <c r="F50" s="31"/>
    </row>
    <row r="51" spans="1:9" x14ac:dyDescent="0.45">
      <c r="A51" s="33"/>
      <c r="B51" s="67"/>
      <c r="C51" s="67"/>
      <c r="D51" s="67"/>
      <c r="E51" s="67"/>
      <c r="F51" s="67"/>
      <c r="G51" s="70"/>
      <c r="H51" s="70"/>
      <c r="I51" s="70"/>
    </row>
    <row r="52" spans="1:9" x14ac:dyDescent="0.45">
      <c r="A52" s="33"/>
      <c r="B52" s="67"/>
      <c r="C52" s="67"/>
      <c r="D52" s="67"/>
      <c r="E52" s="67"/>
      <c r="F52" s="67"/>
      <c r="G52" s="70"/>
      <c r="H52" s="70"/>
      <c r="I52" s="70"/>
    </row>
    <row r="53" spans="1:9" x14ac:dyDescent="0.45">
      <c r="A53" s="33"/>
      <c r="B53" s="67"/>
      <c r="C53" s="67"/>
      <c r="D53" s="67"/>
      <c r="E53" s="67"/>
      <c r="F53" s="67"/>
      <c r="G53" s="70"/>
      <c r="H53" s="70"/>
      <c r="I53" s="70"/>
    </row>
    <row r="54" spans="1:9" x14ac:dyDescent="0.45">
      <c r="A54" s="33"/>
      <c r="B54" s="67"/>
      <c r="C54" s="67"/>
      <c r="D54" s="67"/>
      <c r="E54" s="67"/>
      <c r="F54" s="67"/>
      <c r="G54" s="70"/>
      <c r="H54" s="70"/>
      <c r="I54" s="70"/>
    </row>
    <row r="55" spans="1:9" x14ac:dyDescent="0.45">
      <c r="A55" s="33"/>
      <c r="B55" s="67"/>
      <c r="C55" s="67"/>
      <c r="D55" s="67"/>
      <c r="E55" s="67"/>
      <c r="F55" s="67"/>
      <c r="G55" s="70"/>
      <c r="H55" s="70"/>
      <c r="I55" s="70"/>
    </row>
    <row r="56" spans="1:9" x14ac:dyDescent="0.45">
      <c r="A56" s="33"/>
      <c r="B56" s="31"/>
      <c r="C56" s="31"/>
      <c r="D56" s="31"/>
      <c r="E56" s="67"/>
      <c r="F56" s="67"/>
      <c r="G56" s="70"/>
      <c r="H56" s="70"/>
      <c r="I56" s="70"/>
    </row>
    <row r="57" spans="1:9" x14ac:dyDescent="0.45">
      <c r="A57" s="33"/>
      <c r="B57" s="45"/>
      <c r="C57" s="45"/>
      <c r="D57" s="45"/>
      <c r="E57" s="75"/>
      <c r="F57" s="67"/>
      <c r="G57" s="70"/>
      <c r="H57" s="70"/>
      <c r="I57" s="70"/>
    </row>
    <row r="58" spans="1:9" x14ac:dyDescent="0.45">
      <c r="A58" s="33"/>
      <c r="B58" s="45"/>
      <c r="C58" s="45"/>
      <c r="D58" s="45"/>
      <c r="E58" s="75"/>
      <c r="F58" s="67"/>
      <c r="G58" s="70"/>
      <c r="H58" s="70"/>
      <c r="I58" s="70"/>
    </row>
    <row r="59" spans="1:9" s="65" customFormat="1" ht="14.65" x14ac:dyDescent="0.45">
      <c r="A59" s="33"/>
      <c r="B59" s="45"/>
      <c r="C59" s="34" t="s">
        <v>1</v>
      </c>
      <c r="D59" s="34" t="s">
        <v>0</v>
      </c>
      <c r="E59" s="78"/>
      <c r="F59" s="67"/>
    </row>
    <row r="60" spans="1:9" s="65" customFormat="1" ht="14.65" x14ac:dyDescent="0.45">
      <c r="A60" s="34"/>
      <c r="B60" s="34" t="s">
        <v>287</v>
      </c>
      <c r="C60" s="44">
        <f>VLOOKUP($C$7,'all data'!$B:$AI,14,0)</f>
        <v>0.95399999999999996</v>
      </c>
      <c r="D60" s="44">
        <f>VLOOKUP($C$7,'all data'!$B:$AI,32,0)</f>
        <v>0.95899999999999996</v>
      </c>
      <c r="E60" s="77"/>
      <c r="F60" s="67"/>
    </row>
    <row r="61" spans="1:9" s="65" customFormat="1" ht="14.65" x14ac:dyDescent="0.45">
      <c r="A61" s="34"/>
      <c r="B61" s="34" t="s">
        <v>288</v>
      </c>
      <c r="C61" s="44">
        <f>VLOOKUP($C$7,'all data'!$B:$AI,15,0)</f>
        <v>2.8000000000000001E-2</v>
      </c>
      <c r="D61" s="44">
        <f>VLOOKUP($C$7,'all data'!$B:$AI,33,0)</f>
        <v>2.1000000000000001E-2</v>
      </c>
      <c r="E61" s="77"/>
      <c r="F61" s="67"/>
    </row>
    <row r="62" spans="1:9" s="65" customFormat="1" ht="14.65" x14ac:dyDescent="0.45">
      <c r="A62" s="34"/>
      <c r="B62" s="34" t="s">
        <v>289</v>
      </c>
      <c r="C62" s="44">
        <f>VLOOKUP($C$7,'all data'!$B:$AI,16,0)</f>
        <v>1.7999999999999999E-2</v>
      </c>
      <c r="D62" s="44">
        <f>VLOOKUP($C$7,'all data'!$B:$AI,34,0)</f>
        <v>2.1000000000000001E-2</v>
      </c>
      <c r="E62" s="77"/>
      <c r="F62" s="67"/>
    </row>
    <row r="63" spans="1:9" s="65" customFormat="1" ht="14.65" x14ac:dyDescent="0.45">
      <c r="A63" s="45"/>
      <c r="B63" s="45"/>
      <c r="C63" s="35"/>
      <c r="D63" s="45"/>
      <c r="E63" s="78"/>
      <c r="F63" s="67"/>
    </row>
    <row r="64" spans="1:9" s="65" customFormat="1" ht="14.65" x14ac:dyDescent="0.45">
      <c r="A64" s="34"/>
      <c r="B64" s="34" t="s">
        <v>259</v>
      </c>
      <c r="C64" s="44">
        <f>VLOOKUP($C$7,'all data'!$B:$AI,17,0)</f>
        <v>0.97699999999999998</v>
      </c>
      <c r="D64" s="45"/>
      <c r="E64" s="78"/>
      <c r="F64" s="67"/>
    </row>
    <row r="65" spans="1:9" s="65" customFormat="1" ht="14.65" x14ac:dyDescent="0.45">
      <c r="A65" s="34"/>
      <c r="B65" s="34" t="s">
        <v>260</v>
      </c>
      <c r="C65" s="44">
        <f>VLOOKUP($C$7,'all data'!$B:$AI,18,0)</f>
        <v>1.7000000000000001E-2</v>
      </c>
      <c r="D65" s="45"/>
      <c r="E65" s="78"/>
      <c r="F65" s="67"/>
    </row>
    <row r="66" spans="1:9" s="65" customFormat="1" ht="14.65" x14ac:dyDescent="0.45">
      <c r="A66" s="34"/>
      <c r="B66" s="34" t="s">
        <v>320</v>
      </c>
      <c r="C66" s="44">
        <f>VLOOKUP($C$7,'all data'!$B:$AI,19,0)</f>
        <v>5.0000000000000001E-3</v>
      </c>
      <c r="D66" s="45"/>
      <c r="E66" s="78"/>
      <c r="F66" s="67"/>
    </row>
    <row r="67" spans="1:9" x14ac:dyDescent="0.45">
      <c r="A67" s="33"/>
      <c r="B67" s="31"/>
      <c r="C67" s="31"/>
      <c r="D67" s="31"/>
      <c r="E67" s="67"/>
      <c r="F67" s="67"/>
      <c r="G67" s="70"/>
      <c r="H67" s="70"/>
      <c r="I67" s="70"/>
    </row>
    <row r="68" spans="1:9" x14ac:dyDescent="0.45">
      <c r="A68" s="33"/>
      <c r="B68" s="31"/>
      <c r="C68" s="31"/>
      <c r="D68" s="31"/>
      <c r="E68" s="67"/>
      <c r="F68" s="67"/>
      <c r="G68" s="70"/>
      <c r="H68" s="70"/>
      <c r="I68" s="70"/>
    </row>
    <row r="69" spans="1:9" x14ac:dyDescent="0.45">
      <c r="A69" s="33"/>
      <c r="B69" s="31"/>
      <c r="C69" s="31"/>
      <c r="D69" s="31"/>
      <c r="E69" s="67"/>
      <c r="F69" s="67"/>
      <c r="G69" s="70"/>
      <c r="H69" s="70"/>
      <c r="I69" s="70"/>
    </row>
    <row r="70" spans="1:9" x14ac:dyDescent="0.45">
      <c r="A70" s="33"/>
      <c r="B70" s="31"/>
      <c r="C70" s="31"/>
      <c r="D70" s="31"/>
      <c r="E70" s="67"/>
      <c r="F70" s="67"/>
      <c r="G70" s="70"/>
      <c r="H70" s="70"/>
      <c r="I70" s="70"/>
    </row>
    <row r="71" spans="1:9" x14ac:dyDescent="0.45">
      <c r="A71" s="69"/>
      <c r="B71" s="31"/>
      <c r="C71" s="31"/>
      <c r="D71" s="31"/>
      <c r="E71" s="67"/>
      <c r="F71" s="67"/>
      <c r="G71" s="70"/>
      <c r="H71" s="70"/>
      <c r="I71" s="70"/>
    </row>
    <row r="72" spans="1:9" x14ac:dyDescent="0.45">
      <c r="A72" s="32"/>
      <c r="B72" s="31"/>
      <c r="C72" s="31"/>
      <c r="D72" s="31"/>
      <c r="E72" s="67"/>
      <c r="F72" s="67"/>
      <c r="G72" s="70"/>
      <c r="H72" s="70"/>
      <c r="I72" s="70"/>
    </row>
    <row r="73" spans="1:9" x14ac:dyDescent="0.45">
      <c r="A73" s="32"/>
      <c r="B73" s="31"/>
      <c r="C73" s="31"/>
      <c r="D73" s="31"/>
      <c r="E73" s="67"/>
      <c r="F73" s="67"/>
      <c r="G73" s="70"/>
      <c r="H73" s="70"/>
      <c r="I73" s="70"/>
    </row>
    <row r="74" spans="1:9" x14ac:dyDescent="0.45">
      <c r="A74" s="32"/>
      <c r="B74" s="31"/>
      <c r="C74" s="31"/>
      <c r="D74" s="31"/>
      <c r="E74" s="67"/>
      <c r="F74" s="67"/>
      <c r="G74" s="70"/>
      <c r="H74" s="70"/>
      <c r="I74" s="70"/>
    </row>
    <row r="75" spans="1:9" x14ac:dyDescent="0.45">
      <c r="A75" s="28"/>
      <c r="B75" s="67"/>
      <c r="C75" s="67"/>
      <c r="D75" s="67"/>
      <c r="E75" s="67"/>
      <c r="F75" s="67"/>
      <c r="G75" s="70"/>
      <c r="H75" s="70"/>
      <c r="I75" s="70"/>
    </row>
    <row r="76" spans="1:9" x14ac:dyDescent="0.45">
      <c r="B76" s="66"/>
      <c r="C76" s="66"/>
      <c r="D76" s="66"/>
      <c r="E76" s="66"/>
      <c r="F76" s="70"/>
      <c r="G76" s="70"/>
      <c r="H76" s="70"/>
      <c r="I76" s="70"/>
    </row>
  </sheetData>
  <protectedRanges>
    <protectedRange sqref="C7:E7" name="FundSelection"/>
  </protectedRanges>
  <mergeCells count="15">
    <mergeCell ref="D18:E18"/>
    <mergeCell ref="D10:E10"/>
    <mergeCell ref="D11:E11"/>
    <mergeCell ref="D14:E14"/>
    <mergeCell ref="D15:E15"/>
    <mergeCell ref="D16:E16"/>
    <mergeCell ref="D17:E17"/>
    <mergeCell ref="D12:E12"/>
    <mergeCell ref="D13:E13"/>
    <mergeCell ref="D9:E9"/>
    <mergeCell ref="C3:E3"/>
    <mergeCell ref="B6:B7"/>
    <mergeCell ref="C6:E6"/>
    <mergeCell ref="C7:E7"/>
    <mergeCell ref="D8:E8"/>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'all data'!$B$2:$B$141</xm:f>
          </x14:formula1>
          <xm:sqref>C7:E7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O161"/>
  <sheetViews>
    <sheetView topLeftCell="C1" workbookViewId="0">
      <selection activeCell="D4" sqref="D4:N5"/>
    </sheetView>
  </sheetViews>
  <sheetFormatPr defaultRowHeight="14.25" x14ac:dyDescent="0.45"/>
  <cols>
    <col min="1" max="1" width="0" hidden="1" customWidth="1"/>
    <col min="2" max="3" width="50.73046875" customWidth="1"/>
    <col min="4" max="5" width="16.73046875" style="7" customWidth="1"/>
    <col min="6" max="6" width="15.265625" customWidth="1"/>
    <col min="7" max="7" width="16.86328125" customWidth="1"/>
    <col min="8" max="8" width="17.1328125" customWidth="1"/>
    <col min="9" max="9" width="15.265625" customWidth="1"/>
    <col min="10" max="11" width="16.73046875" style="7" customWidth="1"/>
    <col min="12" max="14" width="16.73046875" customWidth="1"/>
  </cols>
  <sheetData>
    <row r="1" spans="1:14" s="4" customFormat="1" ht="115.5" customHeight="1" thickTop="1" thickBot="1" x14ac:dyDescent="0.5">
      <c r="A1" s="5"/>
      <c r="B1" s="81"/>
      <c r="C1" s="73"/>
      <c r="D1" s="109"/>
      <c r="E1" s="109"/>
      <c r="F1" s="109"/>
      <c r="G1" s="109"/>
      <c r="H1" s="109"/>
      <c r="I1" s="109"/>
      <c r="J1" s="109"/>
      <c r="K1" s="109"/>
      <c r="L1" s="109"/>
      <c r="M1" s="109"/>
      <c r="N1" s="109"/>
    </row>
    <row r="2" spans="1:14" s="6" customFormat="1" ht="19.899999999999999" thickTop="1" thickBot="1" x14ac:dyDescent="0.65">
      <c r="B2" s="107" t="s">
        <v>262</v>
      </c>
      <c r="C2" s="108"/>
      <c r="D2" s="110" t="str">
        <f>" Early release scheme data cumulative to "&amp;TEXT('all data'!$A$2, "dd mmmm yyyy")</f>
        <v xml:space="preserve"> Early release scheme data cumulative to 08 November 2020</v>
      </c>
      <c r="E2" s="111"/>
      <c r="F2" s="111"/>
      <c r="G2" s="111"/>
      <c r="H2" s="111"/>
      <c r="I2" s="111"/>
      <c r="J2" s="111"/>
      <c r="K2" s="111"/>
      <c r="L2" s="111"/>
      <c r="M2" s="111"/>
      <c r="N2" s="111"/>
    </row>
    <row r="3" spans="1:14" ht="44.25" thickBot="1" x14ac:dyDescent="0.5">
      <c r="B3" s="39" t="s">
        <v>284</v>
      </c>
      <c r="C3" s="40" t="s">
        <v>285</v>
      </c>
      <c r="D3" s="37" t="s">
        <v>365</v>
      </c>
      <c r="E3" s="42" t="s">
        <v>353</v>
      </c>
      <c r="F3" s="42" t="s">
        <v>354</v>
      </c>
      <c r="G3" s="42" t="s">
        <v>362</v>
      </c>
      <c r="H3" s="42" t="s">
        <v>363</v>
      </c>
      <c r="I3" s="42" t="s">
        <v>364</v>
      </c>
      <c r="J3" s="37" t="s">
        <v>264</v>
      </c>
      <c r="K3" s="37" t="s">
        <v>265</v>
      </c>
      <c r="L3" s="38" t="s">
        <v>263</v>
      </c>
      <c r="M3" s="38" t="s">
        <v>311</v>
      </c>
      <c r="N3" s="38" t="s">
        <v>312</v>
      </c>
    </row>
    <row r="4" spans="1:14" s="51" customFormat="1" x14ac:dyDescent="0.45">
      <c r="A4"/>
      <c r="B4" s="47" t="s">
        <v>277</v>
      </c>
      <c r="C4" s="47" t="s">
        <v>276</v>
      </c>
      <c r="D4" s="48">
        <v>4685911</v>
      </c>
      <c r="E4" s="48">
        <v>3334680</v>
      </c>
      <c r="F4" s="48">
        <v>1351231</v>
      </c>
      <c r="G4" s="74">
        <v>35927571361.330032</v>
      </c>
      <c r="H4" s="74">
        <v>24677216371.750019</v>
      </c>
      <c r="I4" s="74">
        <v>11250354989.580013</v>
      </c>
      <c r="J4" s="48">
        <v>4571754</v>
      </c>
      <c r="K4" s="49">
        <v>34998029183</v>
      </c>
      <c r="L4" s="49">
        <v>7655</v>
      </c>
      <c r="M4" s="50">
        <v>0.95399999999999996</v>
      </c>
      <c r="N4" s="50">
        <v>2.8000000000000001E-2</v>
      </c>
    </row>
    <row r="5" spans="1:14" s="51" customFormat="1" x14ac:dyDescent="0.45">
      <c r="A5"/>
      <c r="B5" s="47" t="s">
        <v>319</v>
      </c>
      <c r="C5" s="47" t="s">
        <v>276</v>
      </c>
      <c r="D5" s="48">
        <v>77</v>
      </c>
      <c r="E5" s="48">
        <v>55</v>
      </c>
      <c r="F5" s="48">
        <v>22</v>
      </c>
      <c r="G5" s="74">
        <v>701186.42</v>
      </c>
      <c r="H5" s="74">
        <v>488640.42000000004</v>
      </c>
      <c r="I5" s="74">
        <v>212546</v>
      </c>
      <c r="J5" s="48">
        <v>74</v>
      </c>
      <c r="K5" s="49">
        <v>662142</v>
      </c>
      <c r="L5" s="49">
        <v>8948</v>
      </c>
      <c r="M5" s="50">
        <v>0.81100000000000005</v>
      </c>
      <c r="N5" s="50">
        <v>0.122</v>
      </c>
    </row>
    <row r="6" spans="1:14" x14ac:dyDescent="0.45">
      <c r="B6" s="47" t="s">
        <v>377</v>
      </c>
      <c r="C6" s="47" t="e">
        <v>#N/A</v>
      </c>
      <c r="D6" s="48">
        <v>4685911</v>
      </c>
      <c r="E6" s="48">
        <v>3334680</v>
      </c>
      <c r="F6" s="48">
        <v>1351231</v>
      </c>
      <c r="G6" s="74">
        <v>35927571361.330032</v>
      </c>
      <c r="H6" s="74">
        <v>24677216371.750019</v>
      </c>
      <c r="I6" s="74">
        <v>11250354989.580013</v>
      </c>
      <c r="J6" s="48">
        <v>4571754</v>
      </c>
      <c r="K6" s="49">
        <v>34998029183</v>
      </c>
      <c r="L6" s="49">
        <v>7655</v>
      </c>
      <c r="M6" s="50">
        <v>0.95399999999999996</v>
      </c>
      <c r="N6" s="50">
        <v>2.8000000000000001E-2</v>
      </c>
    </row>
    <row r="7" spans="1:14" x14ac:dyDescent="0.45">
      <c r="B7" s="47" t="s">
        <v>378</v>
      </c>
      <c r="C7" s="47" t="e">
        <v>#N/A</v>
      </c>
      <c r="D7" s="48">
        <v>77</v>
      </c>
      <c r="E7" s="48">
        <v>55</v>
      </c>
      <c r="F7" s="48">
        <v>22</v>
      </c>
      <c r="G7" s="74">
        <v>701186.42</v>
      </c>
      <c r="H7" s="74">
        <v>488640.42000000004</v>
      </c>
      <c r="I7" s="74">
        <v>212546</v>
      </c>
      <c r="J7" s="48">
        <v>74</v>
      </c>
      <c r="K7" s="49">
        <v>662142</v>
      </c>
      <c r="L7" s="49">
        <v>8948</v>
      </c>
      <c r="M7" s="50">
        <v>0.81100000000000005</v>
      </c>
      <c r="N7" s="50">
        <v>0.122</v>
      </c>
    </row>
    <row r="8" spans="1:14" x14ac:dyDescent="0.45">
      <c r="B8" s="47" t="s">
        <v>2</v>
      </c>
      <c r="C8" s="47" t="s">
        <v>3</v>
      </c>
      <c r="D8" s="48">
        <v>363</v>
      </c>
      <c r="E8" s="48">
        <v>250</v>
      </c>
      <c r="F8" s="48">
        <v>113</v>
      </c>
      <c r="G8" s="74">
        <v>3437126.25</v>
      </c>
      <c r="H8" s="74">
        <v>2381236.25</v>
      </c>
      <c r="I8" s="74">
        <v>1055890</v>
      </c>
      <c r="J8" s="48">
        <v>357</v>
      </c>
      <c r="K8" s="49">
        <v>3348688</v>
      </c>
      <c r="L8" s="49">
        <v>9380</v>
      </c>
      <c r="M8" s="50">
        <v>0.622</v>
      </c>
      <c r="N8" s="50">
        <v>0.255</v>
      </c>
    </row>
    <row r="9" spans="1:14" x14ac:dyDescent="0.45">
      <c r="B9" s="47" t="s">
        <v>4</v>
      </c>
      <c r="C9" s="47" t="s">
        <v>5</v>
      </c>
      <c r="D9" s="48">
        <v>386</v>
      </c>
      <c r="E9" s="48">
        <v>256</v>
      </c>
      <c r="F9" s="48">
        <v>130</v>
      </c>
      <c r="G9" s="74">
        <v>3763347</v>
      </c>
      <c r="H9" s="74">
        <v>2485643</v>
      </c>
      <c r="I9" s="74">
        <v>1277704</v>
      </c>
      <c r="J9" s="48">
        <v>382</v>
      </c>
      <c r="K9" s="49">
        <v>3691405</v>
      </c>
      <c r="L9" s="49">
        <v>9663</v>
      </c>
      <c r="M9" s="50">
        <v>0.92900000000000005</v>
      </c>
      <c r="N9" s="50">
        <v>2.9000000000000001E-2</v>
      </c>
    </row>
    <row r="10" spans="1:14" x14ac:dyDescent="0.45">
      <c r="B10" s="47" t="s">
        <v>6</v>
      </c>
      <c r="C10" s="47" t="s">
        <v>7</v>
      </c>
      <c r="D10" s="48">
        <v>4750</v>
      </c>
      <c r="E10" s="48">
        <v>3732</v>
      </c>
      <c r="F10" s="48">
        <v>1018</v>
      </c>
      <c r="G10" s="74">
        <v>35301893</v>
      </c>
      <c r="H10" s="74">
        <v>27302412</v>
      </c>
      <c r="I10" s="74">
        <v>7999481</v>
      </c>
      <c r="J10" s="48">
        <v>4261</v>
      </c>
      <c r="K10" s="49">
        <v>32230182</v>
      </c>
      <c r="L10" s="49">
        <v>7564</v>
      </c>
      <c r="M10" s="50">
        <v>0.83799999999999997</v>
      </c>
      <c r="N10" s="50">
        <v>6.5000000000000002E-2</v>
      </c>
    </row>
    <row r="11" spans="1:14" x14ac:dyDescent="0.45">
      <c r="B11" s="47" t="s">
        <v>8</v>
      </c>
      <c r="C11" s="47" t="s">
        <v>9</v>
      </c>
      <c r="D11" s="48">
        <v>5227</v>
      </c>
      <c r="E11" s="48">
        <v>3943</v>
      </c>
      <c r="F11" s="48">
        <v>1284</v>
      </c>
      <c r="G11" s="74">
        <v>40912558</v>
      </c>
      <c r="H11" s="74">
        <v>30360881</v>
      </c>
      <c r="I11" s="74">
        <v>10551677</v>
      </c>
      <c r="J11" s="48">
        <v>5009</v>
      </c>
      <c r="K11" s="49">
        <v>37563449</v>
      </c>
      <c r="L11" s="49">
        <v>7499</v>
      </c>
      <c r="M11" s="50">
        <v>0.97599999999999998</v>
      </c>
      <c r="N11" s="50">
        <v>8.9999999999999993E-3</v>
      </c>
    </row>
    <row r="12" spans="1:14" x14ac:dyDescent="0.45">
      <c r="B12" s="47" t="s">
        <v>10</v>
      </c>
      <c r="C12" s="47" t="s">
        <v>9</v>
      </c>
      <c r="D12" s="48">
        <v>13519</v>
      </c>
      <c r="E12" s="48">
        <v>13519</v>
      </c>
      <c r="F12" s="48">
        <v>0</v>
      </c>
      <c r="G12" s="74">
        <v>94434872.210000008</v>
      </c>
      <c r="H12" s="74">
        <v>94434872.210000008</v>
      </c>
      <c r="I12" s="74">
        <v>0</v>
      </c>
      <c r="J12" s="48">
        <v>12967</v>
      </c>
      <c r="K12" s="49">
        <v>91479780</v>
      </c>
      <c r="L12" s="49">
        <v>7055</v>
      </c>
      <c r="M12" s="50">
        <v>0.98499999999999999</v>
      </c>
      <c r="N12" s="50">
        <v>1.2999999999999999E-2</v>
      </c>
    </row>
    <row r="13" spans="1:14" x14ac:dyDescent="0.45">
      <c r="B13" s="47" t="s">
        <v>11</v>
      </c>
      <c r="C13" s="47" t="s">
        <v>9</v>
      </c>
      <c r="D13" s="48">
        <v>48061</v>
      </c>
      <c r="E13" s="48">
        <v>48061</v>
      </c>
      <c r="F13" s="48">
        <v>0</v>
      </c>
      <c r="G13" s="74">
        <v>393827398.55000001</v>
      </c>
      <c r="H13" s="74">
        <v>393827398.55000001</v>
      </c>
      <c r="I13" s="74">
        <v>0</v>
      </c>
      <c r="J13" s="48">
        <v>46305</v>
      </c>
      <c r="K13" s="49">
        <v>381095174</v>
      </c>
      <c r="L13" s="49">
        <v>8230</v>
      </c>
      <c r="M13" s="50">
        <v>0.98899999999999999</v>
      </c>
      <c r="N13" s="50">
        <v>0.01</v>
      </c>
    </row>
    <row r="14" spans="1:14" x14ac:dyDescent="0.45">
      <c r="B14" s="47" t="s">
        <v>12</v>
      </c>
      <c r="C14" s="47" t="s">
        <v>13</v>
      </c>
      <c r="D14" s="48">
        <v>3783</v>
      </c>
      <c r="E14" s="48">
        <v>2425</v>
      </c>
      <c r="F14" s="48">
        <v>1358</v>
      </c>
      <c r="G14" s="74">
        <v>35759744.290000007</v>
      </c>
      <c r="H14" s="74">
        <v>22884786.120000008</v>
      </c>
      <c r="I14" s="74">
        <v>12874958.169999998</v>
      </c>
      <c r="J14" s="48">
        <v>3726</v>
      </c>
      <c r="K14" s="49">
        <v>35216051</v>
      </c>
      <c r="L14" s="49">
        <v>9451</v>
      </c>
      <c r="M14" s="50">
        <v>0.93400000000000005</v>
      </c>
      <c r="N14" s="50">
        <v>1.9E-2</v>
      </c>
    </row>
    <row r="15" spans="1:14" x14ac:dyDescent="0.45">
      <c r="B15" s="47" t="s">
        <v>14</v>
      </c>
      <c r="C15" s="47" t="s">
        <v>7</v>
      </c>
      <c r="D15" s="48">
        <v>10582</v>
      </c>
      <c r="E15" s="48">
        <v>7544</v>
      </c>
      <c r="F15" s="48">
        <v>3038</v>
      </c>
      <c r="G15" s="74">
        <v>86897882.75000003</v>
      </c>
      <c r="H15" s="74">
        <v>60406068.200000033</v>
      </c>
      <c r="I15" s="74">
        <v>26491814.549999997</v>
      </c>
      <c r="J15" s="48">
        <v>10307</v>
      </c>
      <c r="K15" s="49">
        <v>85041942</v>
      </c>
      <c r="L15" s="49">
        <v>8251</v>
      </c>
      <c r="M15" s="50">
        <v>0.95799999999999996</v>
      </c>
      <c r="N15" s="50">
        <v>2.4E-2</v>
      </c>
    </row>
    <row r="16" spans="1:14" x14ac:dyDescent="0.45">
      <c r="B16" s="47" t="s">
        <v>15</v>
      </c>
      <c r="C16" s="47" t="s">
        <v>16</v>
      </c>
      <c r="D16" s="48">
        <v>72</v>
      </c>
      <c r="E16" s="48">
        <v>50</v>
      </c>
      <c r="F16" s="48">
        <v>22</v>
      </c>
      <c r="G16" s="74">
        <v>655074</v>
      </c>
      <c r="H16" s="74">
        <v>444074</v>
      </c>
      <c r="I16" s="74">
        <v>211000</v>
      </c>
      <c r="J16" s="48">
        <v>72</v>
      </c>
      <c r="K16" s="49">
        <v>655074</v>
      </c>
      <c r="L16" s="49">
        <v>9098</v>
      </c>
      <c r="M16" s="50">
        <v>1</v>
      </c>
      <c r="N16" s="50">
        <v>0</v>
      </c>
    </row>
    <row r="17" spans="2:14" x14ac:dyDescent="0.45">
      <c r="B17" s="47" t="s">
        <v>17</v>
      </c>
      <c r="C17" s="47" t="s">
        <v>3</v>
      </c>
      <c r="D17" s="48">
        <v>21446</v>
      </c>
      <c r="E17" s="48">
        <v>14921</v>
      </c>
      <c r="F17" s="48">
        <v>6525</v>
      </c>
      <c r="G17" s="74">
        <v>181943189.68000001</v>
      </c>
      <c r="H17" s="74">
        <v>122867260.39000002</v>
      </c>
      <c r="I17" s="74">
        <v>59075929.289999999</v>
      </c>
      <c r="J17" s="48">
        <v>20550</v>
      </c>
      <c r="K17" s="49">
        <v>175327304</v>
      </c>
      <c r="L17" s="49">
        <v>8532</v>
      </c>
      <c r="M17" s="50">
        <v>0.71299999999999997</v>
      </c>
      <c r="N17" s="50">
        <v>0.191</v>
      </c>
    </row>
    <row r="18" spans="2:14" x14ac:dyDescent="0.45">
      <c r="B18" s="47" t="s">
        <v>18</v>
      </c>
      <c r="C18" s="47" t="s">
        <v>19</v>
      </c>
      <c r="D18" s="48">
        <v>4548</v>
      </c>
      <c r="E18" s="48">
        <v>2932</v>
      </c>
      <c r="F18" s="48">
        <v>1616</v>
      </c>
      <c r="G18" s="74">
        <v>43977681</v>
      </c>
      <c r="H18" s="74">
        <v>28239989</v>
      </c>
      <c r="I18" s="74">
        <v>15737692</v>
      </c>
      <c r="J18" s="48">
        <v>4487</v>
      </c>
      <c r="K18" s="49">
        <v>43391383</v>
      </c>
      <c r="L18" s="49">
        <v>9670</v>
      </c>
      <c r="M18" s="50">
        <v>0.95399999999999996</v>
      </c>
      <c r="N18" s="50">
        <v>3.9E-2</v>
      </c>
    </row>
    <row r="19" spans="2:14" x14ac:dyDescent="0.45">
      <c r="B19" s="47" t="s">
        <v>20</v>
      </c>
      <c r="C19" s="47" t="s">
        <v>21</v>
      </c>
      <c r="D19" s="48">
        <v>5522</v>
      </c>
      <c r="E19" s="48">
        <v>4241</v>
      </c>
      <c r="F19" s="48">
        <v>1281</v>
      </c>
      <c r="G19" s="74">
        <v>45178516</v>
      </c>
      <c r="H19" s="74">
        <v>33918711</v>
      </c>
      <c r="I19" s="74">
        <v>11259805</v>
      </c>
      <c r="J19" s="48">
        <v>5468</v>
      </c>
      <c r="K19" s="49">
        <v>44737212</v>
      </c>
      <c r="L19" s="49">
        <v>8182</v>
      </c>
      <c r="M19" s="50">
        <v>0.76700000000000002</v>
      </c>
      <c r="N19" s="50">
        <v>9.1999999999999998E-2</v>
      </c>
    </row>
    <row r="20" spans="2:14" x14ac:dyDescent="0.45">
      <c r="B20" s="47" t="s">
        <v>22</v>
      </c>
      <c r="C20" s="47" t="s">
        <v>23</v>
      </c>
      <c r="D20" s="48">
        <v>1400</v>
      </c>
      <c r="E20" s="48">
        <v>1062</v>
      </c>
      <c r="F20" s="48">
        <v>338</v>
      </c>
      <c r="G20" s="74">
        <v>10083083</v>
      </c>
      <c r="H20" s="74">
        <v>7449241</v>
      </c>
      <c r="I20" s="74">
        <v>2633842</v>
      </c>
      <c r="J20" s="48">
        <v>1356</v>
      </c>
      <c r="K20" s="49">
        <v>9696201</v>
      </c>
      <c r="L20" s="49">
        <v>7151</v>
      </c>
      <c r="M20" s="50">
        <v>0.97899999999999998</v>
      </c>
      <c r="N20" s="50">
        <v>1.7000000000000001E-2</v>
      </c>
    </row>
    <row r="21" spans="2:14" x14ac:dyDescent="0.45">
      <c r="B21" s="47" t="s">
        <v>24</v>
      </c>
      <c r="C21" s="47" t="s">
        <v>25</v>
      </c>
      <c r="D21" s="48">
        <v>2152</v>
      </c>
      <c r="E21" s="48">
        <v>1838</v>
      </c>
      <c r="F21" s="48">
        <v>314</v>
      </c>
      <c r="G21" s="74">
        <v>13401843.890000001</v>
      </c>
      <c r="H21" s="74">
        <v>11159145.720000001</v>
      </c>
      <c r="I21" s="74">
        <v>2242698.17</v>
      </c>
      <c r="J21" s="48">
        <v>1993</v>
      </c>
      <c r="K21" s="49">
        <v>12493241</v>
      </c>
      <c r="L21" s="49">
        <v>6269</v>
      </c>
      <c r="M21" s="50">
        <v>0.90100000000000002</v>
      </c>
      <c r="N21" s="50">
        <v>3.7999999999999999E-2</v>
      </c>
    </row>
    <row r="22" spans="2:14" x14ac:dyDescent="0.45">
      <c r="B22" s="47" t="s">
        <v>26</v>
      </c>
      <c r="C22" s="47" t="s">
        <v>27</v>
      </c>
      <c r="D22" s="48">
        <v>9969</v>
      </c>
      <c r="E22" s="48">
        <v>7108</v>
      </c>
      <c r="F22" s="48">
        <v>2861</v>
      </c>
      <c r="G22" s="74">
        <v>77647516</v>
      </c>
      <c r="H22" s="74">
        <v>53220642</v>
      </c>
      <c r="I22" s="74">
        <v>24426874</v>
      </c>
      <c r="J22" s="48">
        <v>9685</v>
      </c>
      <c r="K22" s="49">
        <v>75320305</v>
      </c>
      <c r="L22" s="49">
        <v>7777</v>
      </c>
      <c r="M22" s="50">
        <v>0.89900000000000002</v>
      </c>
      <c r="N22" s="50">
        <v>5.0999999999999997E-2</v>
      </c>
    </row>
    <row r="23" spans="2:14" x14ac:dyDescent="0.45">
      <c r="B23" s="47" t="s">
        <v>28</v>
      </c>
      <c r="C23" s="47" t="s">
        <v>29</v>
      </c>
      <c r="D23" s="48">
        <v>31468</v>
      </c>
      <c r="E23" s="48">
        <v>22303</v>
      </c>
      <c r="F23" s="48">
        <v>9165</v>
      </c>
      <c r="G23" s="74">
        <v>233795567</v>
      </c>
      <c r="H23" s="74">
        <v>161163327</v>
      </c>
      <c r="I23" s="74">
        <v>72632240</v>
      </c>
      <c r="J23" s="48">
        <v>30683</v>
      </c>
      <c r="K23" s="49">
        <v>228163301</v>
      </c>
      <c r="L23" s="49">
        <v>7436</v>
      </c>
      <c r="M23" s="50">
        <v>0.98599999999999999</v>
      </c>
      <c r="N23" s="50">
        <v>8.0000000000000002E-3</v>
      </c>
    </row>
    <row r="24" spans="2:14" x14ac:dyDescent="0.45">
      <c r="B24" s="47" t="s">
        <v>30</v>
      </c>
      <c r="C24" s="47" t="s">
        <v>31</v>
      </c>
      <c r="D24" s="48">
        <v>631716</v>
      </c>
      <c r="E24" s="48">
        <v>449179</v>
      </c>
      <c r="F24" s="48">
        <v>182537</v>
      </c>
      <c r="G24" s="74">
        <v>4844536795</v>
      </c>
      <c r="H24" s="74">
        <v>3334000318</v>
      </c>
      <c r="I24" s="74">
        <v>1510536477</v>
      </c>
      <c r="J24" s="48">
        <v>619918</v>
      </c>
      <c r="K24" s="49">
        <v>4745490008</v>
      </c>
      <c r="L24" s="49">
        <v>7655</v>
      </c>
      <c r="M24" s="50">
        <v>0.97399999999999998</v>
      </c>
      <c r="N24" s="50">
        <v>1.2999999999999999E-2</v>
      </c>
    </row>
    <row r="25" spans="2:14" x14ac:dyDescent="0.45">
      <c r="B25" s="47" t="s">
        <v>32</v>
      </c>
      <c r="C25" s="47" t="s">
        <v>33</v>
      </c>
      <c r="D25" s="48">
        <v>63402</v>
      </c>
      <c r="E25" s="48">
        <v>57052</v>
      </c>
      <c r="F25" s="48">
        <v>6350</v>
      </c>
      <c r="G25" s="74">
        <v>148791164</v>
      </c>
      <c r="H25" s="74">
        <v>138644562</v>
      </c>
      <c r="I25" s="74">
        <v>10146602</v>
      </c>
      <c r="J25" s="48">
        <v>61242</v>
      </c>
      <c r="K25" s="49">
        <v>131547630</v>
      </c>
      <c r="L25" s="49">
        <v>2148</v>
      </c>
      <c r="M25" s="50">
        <v>0.97899999999999998</v>
      </c>
      <c r="N25" s="50">
        <v>1.2E-2</v>
      </c>
    </row>
    <row r="26" spans="2:14" x14ac:dyDescent="0.45">
      <c r="B26" s="47" t="s">
        <v>375</v>
      </c>
      <c r="C26" s="47" t="s">
        <v>376</v>
      </c>
      <c r="D26" s="48">
        <v>86775</v>
      </c>
      <c r="E26" s="48">
        <v>56103</v>
      </c>
      <c r="F26" s="48">
        <v>30672</v>
      </c>
      <c r="G26" s="74">
        <v>753031432.90999985</v>
      </c>
      <c r="H26" s="74">
        <v>477180724.69999981</v>
      </c>
      <c r="I26" s="74">
        <v>275850708.21000004</v>
      </c>
      <c r="J26" s="48">
        <v>83122</v>
      </c>
      <c r="K26" s="49">
        <v>719073989</v>
      </c>
      <c r="L26" s="49">
        <v>8651</v>
      </c>
      <c r="M26" s="50">
        <v>0.97599999999999998</v>
      </c>
      <c r="N26" s="50">
        <v>0.01</v>
      </c>
    </row>
    <row r="27" spans="2:14" x14ac:dyDescent="0.45">
      <c r="B27" s="47" t="s">
        <v>34</v>
      </c>
      <c r="C27" s="47" t="s">
        <v>35</v>
      </c>
      <c r="D27" s="48">
        <v>1285</v>
      </c>
      <c r="E27" s="48">
        <v>853</v>
      </c>
      <c r="F27" s="48">
        <v>432</v>
      </c>
      <c r="G27" s="74">
        <v>12189618.83</v>
      </c>
      <c r="H27" s="74">
        <v>8074223.6500000004</v>
      </c>
      <c r="I27" s="74">
        <v>4115395.18</v>
      </c>
      <c r="J27" s="48">
        <v>1261</v>
      </c>
      <c r="K27" s="49">
        <v>11939977</v>
      </c>
      <c r="L27" s="49">
        <v>9469</v>
      </c>
      <c r="M27" s="50">
        <v>0.58199999999999996</v>
      </c>
      <c r="N27" s="50">
        <v>0.25600000000000001</v>
      </c>
    </row>
    <row r="28" spans="2:14" x14ac:dyDescent="0.45">
      <c r="B28" s="47" t="s">
        <v>36</v>
      </c>
      <c r="C28" s="47" t="s">
        <v>37</v>
      </c>
      <c r="D28" s="48">
        <v>566</v>
      </c>
      <c r="E28" s="48">
        <v>362</v>
      </c>
      <c r="F28" s="48">
        <v>204</v>
      </c>
      <c r="G28" s="74">
        <v>5359602</v>
      </c>
      <c r="H28" s="74">
        <v>3386280</v>
      </c>
      <c r="I28" s="74">
        <v>1973322</v>
      </c>
      <c r="J28" s="48">
        <v>559</v>
      </c>
      <c r="K28" s="49">
        <v>5304494</v>
      </c>
      <c r="L28" s="49">
        <v>9489</v>
      </c>
      <c r="M28" s="50">
        <v>0.98599999999999999</v>
      </c>
      <c r="N28" s="50">
        <v>1.2999999999999999E-2</v>
      </c>
    </row>
    <row r="29" spans="2:14" x14ac:dyDescent="0.45">
      <c r="B29" s="47" t="s">
        <v>38</v>
      </c>
      <c r="C29" s="47" t="s">
        <v>39</v>
      </c>
      <c r="D29" s="48">
        <v>19</v>
      </c>
      <c r="E29" s="48">
        <v>11</v>
      </c>
      <c r="F29" s="48">
        <v>8</v>
      </c>
      <c r="G29" s="74">
        <v>190000</v>
      </c>
      <c r="H29" s="74">
        <v>110000</v>
      </c>
      <c r="I29" s="74">
        <v>80000</v>
      </c>
      <c r="J29" s="48">
        <v>19</v>
      </c>
      <c r="K29" s="49">
        <v>190000</v>
      </c>
      <c r="L29" s="49">
        <v>10000</v>
      </c>
      <c r="M29" s="50">
        <v>0.73699999999999999</v>
      </c>
      <c r="N29" s="50">
        <v>0.21099999999999999</v>
      </c>
    </row>
    <row r="30" spans="2:14" x14ac:dyDescent="0.45">
      <c r="B30" s="47" t="s">
        <v>40</v>
      </c>
      <c r="C30" s="47" t="s">
        <v>41</v>
      </c>
      <c r="D30" s="48">
        <v>482</v>
      </c>
      <c r="E30" s="48">
        <v>307</v>
      </c>
      <c r="F30" s="48">
        <v>175</v>
      </c>
      <c r="G30" s="74">
        <v>4571092.8100000005</v>
      </c>
      <c r="H30" s="74">
        <v>2898067.6200000006</v>
      </c>
      <c r="I30" s="74">
        <v>1673025.19</v>
      </c>
      <c r="J30" s="48">
        <v>474</v>
      </c>
      <c r="K30" s="49">
        <v>4469525</v>
      </c>
      <c r="L30" s="49">
        <v>9429</v>
      </c>
      <c r="M30" s="50">
        <v>0.90300000000000002</v>
      </c>
      <c r="N30" s="50">
        <v>4.2000000000000003E-2</v>
      </c>
    </row>
    <row r="31" spans="2:14" x14ac:dyDescent="0.45">
      <c r="B31" s="47" t="s">
        <v>42</v>
      </c>
      <c r="C31" s="47" t="s">
        <v>43</v>
      </c>
      <c r="D31" s="48">
        <v>32868</v>
      </c>
      <c r="E31" s="48">
        <v>21405</v>
      </c>
      <c r="F31" s="48">
        <v>11463</v>
      </c>
      <c r="G31" s="74">
        <v>286411590.67000002</v>
      </c>
      <c r="H31" s="74">
        <v>184159402.86000001</v>
      </c>
      <c r="I31" s="74">
        <v>102252187.81</v>
      </c>
      <c r="J31" s="48">
        <v>32439</v>
      </c>
      <c r="K31" s="49">
        <v>282837714</v>
      </c>
      <c r="L31" s="49">
        <v>8719</v>
      </c>
      <c r="M31" s="50">
        <v>0.98</v>
      </c>
      <c r="N31" s="50">
        <v>1.4E-2</v>
      </c>
    </row>
    <row r="32" spans="2:14" x14ac:dyDescent="0.45">
      <c r="B32" s="47" t="s">
        <v>44</v>
      </c>
      <c r="C32" s="47" t="s">
        <v>45</v>
      </c>
      <c r="D32" s="48">
        <v>48683</v>
      </c>
      <c r="E32" s="48">
        <v>34505</v>
      </c>
      <c r="F32" s="48">
        <v>14178</v>
      </c>
      <c r="G32" s="74">
        <v>381557839.75999993</v>
      </c>
      <c r="H32" s="74">
        <v>258220450.67999995</v>
      </c>
      <c r="I32" s="74">
        <v>123337389.08</v>
      </c>
      <c r="J32" s="48">
        <v>46681</v>
      </c>
      <c r="K32" s="49">
        <v>366651899</v>
      </c>
      <c r="L32" s="49">
        <v>7854</v>
      </c>
      <c r="M32" s="50">
        <v>0.90400000000000003</v>
      </c>
      <c r="N32" s="50">
        <v>3.9E-2</v>
      </c>
    </row>
    <row r="33" spans="2:14" x14ac:dyDescent="0.45">
      <c r="B33" s="47" t="s">
        <v>48</v>
      </c>
      <c r="C33" s="47" t="s">
        <v>49</v>
      </c>
      <c r="D33" s="48">
        <v>2730</v>
      </c>
      <c r="E33" s="48">
        <v>1930</v>
      </c>
      <c r="F33" s="48">
        <v>800</v>
      </c>
      <c r="G33" s="74">
        <v>21561509</v>
      </c>
      <c r="H33" s="74">
        <v>14881229</v>
      </c>
      <c r="I33" s="74">
        <v>6680280</v>
      </c>
      <c r="J33" s="48">
        <v>2681</v>
      </c>
      <c r="K33" s="49">
        <v>21142438</v>
      </c>
      <c r="L33" s="49">
        <v>7886</v>
      </c>
      <c r="M33" s="50">
        <v>0.98299999999999998</v>
      </c>
      <c r="N33" s="50">
        <v>0.01</v>
      </c>
    </row>
    <row r="34" spans="2:14" x14ac:dyDescent="0.45">
      <c r="B34" s="47" t="s">
        <v>52</v>
      </c>
      <c r="C34" s="47" t="s">
        <v>53</v>
      </c>
      <c r="D34" s="48">
        <v>1176</v>
      </c>
      <c r="E34" s="48">
        <v>791</v>
      </c>
      <c r="F34" s="48">
        <v>385</v>
      </c>
      <c r="G34" s="74">
        <v>10845116</v>
      </c>
      <c r="H34" s="74">
        <v>7289350</v>
      </c>
      <c r="I34" s="74">
        <v>3555766</v>
      </c>
      <c r="J34" s="48">
        <v>1099</v>
      </c>
      <c r="K34" s="49">
        <v>10182133</v>
      </c>
      <c r="L34" s="49">
        <v>9265</v>
      </c>
      <c r="M34" s="50">
        <v>0.873</v>
      </c>
      <c r="N34" s="50">
        <v>5.8000000000000003E-2</v>
      </c>
    </row>
    <row r="35" spans="2:14" x14ac:dyDescent="0.45">
      <c r="B35" s="47" t="s">
        <v>54</v>
      </c>
      <c r="C35" s="47" t="s">
        <v>55</v>
      </c>
      <c r="D35" s="48">
        <v>19686</v>
      </c>
      <c r="E35" s="48">
        <v>13603</v>
      </c>
      <c r="F35" s="48">
        <v>6083</v>
      </c>
      <c r="G35" s="74">
        <v>151286025</v>
      </c>
      <c r="H35" s="74">
        <v>102211518</v>
      </c>
      <c r="I35" s="74">
        <v>49074507</v>
      </c>
      <c r="J35" s="48">
        <v>19325</v>
      </c>
      <c r="K35" s="49">
        <v>148652761</v>
      </c>
      <c r="L35" s="49">
        <v>7692</v>
      </c>
      <c r="M35" s="50">
        <v>0.98299999999999998</v>
      </c>
      <c r="N35" s="50">
        <v>8.9999999999999993E-3</v>
      </c>
    </row>
    <row r="36" spans="2:14" x14ac:dyDescent="0.45">
      <c r="B36" s="47" t="s">
        <v>56</v>
      </c>
      <c r="C36" s="47" t="s">
        <v>57</v>
      </c>
      <c r="D36" s="48">
        <v>105082</v>
      </c>
      <c r="E36" s="48">
        <v>73207</v>
      </c>
      <c r="F36" s="48">
        <v>31875</v>
      </c>
      <c r="G36" s="74">
        <v>833486973</v>
      </c>
      <c r="H36" s="74">
        <v>564865270</v>
      </c>
      <c r="I36" s="74">
        <v>268621703</v>
      </c>
      <c r="J36" s="48">
        <v>102605</v>
      </c>
      <c r="K36" s="49">
        <v>819067431</v>
      </c>
      <c r="L36" s="49">
        <v>7983</v>
      </c>
      <c r="M36" s="50">
        <v>0.98199999999999998</v>
      </c>
      <c r="N36" s="50">
        <v>1.2999999999999999E-2</v>
      </c>
    </row>
    <row r="37" spans="2:14" x14ac:dyDescent="0.45">
      <c r="B37" s="47" t="s">
        <v>58</v>
      </c>
      <c r="C37" s="47" t="s">
        <v>57</v>
      </c>
      <c r="D37" s="48">
        <v>2854</v>
      </c>
      <c r="E37" s="48">
        <v>1839</v>
      </c>
      <c r="F37" s="48">
        <v>1015</v>
      </c>
      <c r="G37" s="74">
        <v>26993313</v>
      </c>
      <c r="H37" s="74">
        <v>17457743</v>
      </c>
      <c r="I37" s="74">
        <v>9535570</v>
      </c>
      <c r="J37" s="48">
        <v>2829</v>
      </c>
      <c r="K37" s="49">
        <v>26677533</v>
      </c>
      <c r="L37" s="49">
        <v>9430</v>
      </c>
      <c r="M37" s="50">
        <v>0.99299999999999999</v>
      </c>
      <c r="N37" s="50">
        <v>3.0000000000000001E-3</v>
      </c>
    </row>
    <row r="38" spans="2:14" x14ac:dyDescent="0.45">
      <c r="B38" s="47" t="s">
        <v>59</v>
      </c>
      <c r="C38" s="47" t="s">
        <v>7</v>
      </c>
      <c r="D38" s="48">
        <v>4538</v>
      </c>
      <c r="E38" s="48">
        <v>3191</v>
      </c>
      <c r="F38" s="48">
        <v>1347</v>
      </c>
      <c r="G38" s="74">
        <v>40708233</v>
      </c>
      <c r="H38" s="74">
        <v>28619239</v>
      </c>
      <c r="I38" s="74">
        <v>12088994</v>
      </c>
      <c r="J38" s="48">
        <v>4424</v>
      </c>
      <c r="K38" s="49">
        <v>39565004</v>
      </c>
      <c r="L38" s="49">
        <v>8943</v>
      </c>
      <c r="M38" s="50">
        <v>0.92900000000000005</v>
      </c>
      <c r="N38" s="50">
        <v>0.03</v>
      </c>
    </row>
    <row r="39" spans="2:14" x14ac:dyDescent="0.45">
      <c r="B39" s="47" t="s">
        <v>63</v>
      </c>
      <c r="C39" s="47" t="s">
        <v>64</v>
      </c>
      <c r="D39" s="48">
        <v>11776</v>
      </c>
      <c r="E39" s="48">
        <v>7737</v>
      </c>
      <c r="F39" s="48">
        <v>4039</v>
      </c>
      <c r="G39" s="74">
        <v>105992375</v>
      </c>
      <c r="H39" s="74">
        <v>69573066</v>
      </c>
      <c r="I39" s="74">
        <v>36419309</v>
      </c>
      <c r="J39" s="48">
        <v>11628</v>
      </c>
      <c r="K39" s="49">
        <v>104870036</v>
      </c>
      <c r="L39" s="49">
        <v>9019</v>
      </c>
      <c r="M39" s="50">
        <v>0.99</v>
      </c>
      <c r="N39" s="50">
        <v>6.0000000000000001E-3</v>
      </c>
    </row>
    <row r="40" spans="2:14" x14ac:dyDescent="0.45">
      <c r="B40" s="47" t="s">
        <v>65</v>
      </c>
      <c r="C40" s="47" t="s">
        <v>57</v>
      </c>
      <c r="D40" s="48">
        <v>87477</v>
      </c>
      <c r="E40" s="48">
        <v>66972</v>
      </c>
      <c r="F40" s="48">
        <v>20505</v>
      </c>
      <c r="G40" s="74">
        <v>602206036</v>
      </c>
      <c r="H40" s="74">
        <v>456097101</v>
      </c>
      <c r="I40" s="74">
        <v>146108935</v>
      </c>
      <c r="J40" s="48">
        <v>86319</v>
      </c>
      <c r="K40" s="49">
        <v>595900809</v>
      </c>
      <c r="L40" s="49">
        <v>6903</v>
      </c>
      <c r="M40" s="50">
        <v>0.99199999999999999</v>
      </c>
      <c r="N40" s="50">
        <v>3.0000000000000001E-3</v>
      </c>
    </row>
    <row r="41" spans="2:14" x14ac:dyDescent="0.45">
      <c r="B41" s="47" t="s">
        <v>334</v>
      </c>
      <c r="C41" s="47" t="s">
        <v>66</v>
      </c>
      <c r="D41" s="48">
        <v>269227</v>
      </c>
      <c r="E41" s="48">
        <v>182042</v>
      </c>
      <c r="F41" s="48">
        <v>87185</v>
      </c>
      <c r="G41" s="74">
        <v>2250311312</v>
      </c>
      <c r="H41" s="74">
        <v>1493480505</v>
      </c>
      <c r="I41" s="74">
        <v>756830807</v>
      </c>
      <c r="J41" s="48">
        <v>265639</v>
      </c>
      <c r="K41" s="49">
        <v>2218049766</v>
      </c>
      <c r="L41" s="49">
        <v>8350</v>
      </c>
      <c r="M41" s="50">
        <v>0.97699999999999998</v>
      </c>
      <c r="N41" s="50">
        <v>1.4E-2</v>
      </c>
    </row>
    <row r="42" spans="2:14" x14ac:dyDescent="0.45">
      <c r="B42" s="47" t="s">
        <v>67</v>
      </c>
      <c r="C42" s="47" t="s">
        <v>7</v>
      </c>
      <c r="D42" s="48">
        <v>3860</v>
      </c>
      <c r="E42" s="48">
        <v>2781</v>
      </c>
      <c r="F42" s="48">
        <v>1079</v>
      </c>
      <c r="G42" s="74">
        <v>30292341</v>
      </c>
      <c r="H42" s="74">
        <v>21045674</v>
      </c>
      <c r="I42" s="74">
        <v>9246667</v>
      </c>
      <c r="J42" s="48">
        <v>3746</v>
      </c>
      <c r="K42" s="49">
        <v>29236369</v>
      </c>
      <c r="L42" s="49">
        <v>7805</v>
      </c>
      <c r="M42" s="50">
        <v>0.92200000000000004</v>
      </c>
      <c r="N42" s="50">
        <v>2.7E-2</v>
      </c>
    </row>
    <row r="43" spans="2:14" x14ac:dyDescent="0.45">
      <c r="B43" s="47" t="s">
        <v>68</v>
      </c>
      <c r="C43" s="47" t="s">
        <v>23</v>
      </c>
      <c r="D43" s="48">
        <v>57</v>
      </c>
      <c r="E43" s="48">
        <v>39</v>
      </c>
      <c r="F43" s="48">
        <v>18</v>
      </c>
      <c r="G43" s="74">
        <v>542000</v>
      </c>
      <c r="H43" s="74">
        <v>371000</v>
      </c>
      <c r="I43" s="74">
        <v>171000</v>
      </c>
      <c r="J43" s="48">
        <v>49</v>
      </c>
      <c r="K43" s="49">
        <v>472000</v>
      </c>
      <c r="L43" s="49">
        <v>9633</v>
      </c>
      <c r="M43" s="50">
        <v>1</v>
      </c>
      <c r="N43" s="50">
        <v>0</v>
      </c>
    </row>
    <row r="44" spans="2:14" x14ac:dyDescent="0.45">
      <c r="B44" s="47" t="s">
        <v>69</v>
      </c>
      <c r="C44" s="47" t="s">
        <v>7</v>
      </c>
      <c r="D44" s="48">
        <v>185</v>
      </c>
      <c r="E44" s="48">
        <v>125</v>
      </c>
      <c r="F44" s="48">
        <v>60</v>
      </c>
      <c r="G44" s="74">
        <v>1520457</v>
      </c>
      <c r="H44" s="74">
        <v>990692</v>
      </c>
      <c r="I44" s="74">
        <v>529765</v>
      </c>
      <c r="J44" s="48">
        <v>180</v>
      </c>
      <c r="K44" s="49">
        <v>1505460</v>
      </c>
      <c r="L44" s="49">
        <v>8364</v>
      </c>
      <c r="M44" s="50">
        <v>0.95</v>
      </c>
      <c r="N44" s="50">
        <v>3.3000000000000002E-2</v>
      </c>
    </row>
    <row r="45" spans="2:14" x14ac:dyDescent="0.45">
      <c r="B45" s="47" t="s">
        <v>74</v>
      </c>
      <c r="C45" s="47" t="s">
        <v>61</v>
      </c>
      <c r="D45" s="48">
        <v>2664</v>
      </c>
      <c r="E45" s="48">
        <v>2368</v>
      </c>
      <c r="F45" s="48">
        <v>296</v>
      </c>
      <c r="G45" s="74">
        <v>17266801</v>
      </c>
      <c r="H45" s="74">
        <v>14955641</v>
      </c>
      <c r="I45" s="74">
        <v>2311160</v>
      </c>
      <c r="J45" s="48">
        <v>2533</v>
      </c>
      <c r="K45" s="49">
        <v>16792604</v>
      </c>
      <c r="L45" s="49">
        <v>6630</v>
      </c>
      <c r="M45" s="50">
        <v>0.995</v>
      </c>
      <c r="N45" s="50">
        <v>5.0000000000000001E-3</v>
      </c>
    </row>
    <row r="46" spans="2:14" x14ac:dyDescent="0.45">
      <c r="B46" s="47" t="s">
        <v>266</v>
      </c>
      <c r="C46" s="47" t="s">
        <v>278</v>
      </c>
      <c r="D46" s="48">
        <v>2013</v>
      </c>
      <c r="E46" s="48">
        <v>1447</v>
      </c>
      <c r="F46" s="48">
        <v>566</v>
      </c>
      <c r="G46" s="74">
        <v>17226971.100000001</v>
      </c>
      <c r="H46" s="74">
        <v>12143735.830000002</v>
      </c>
      <c r="I46" s="74">
        <v>5083235.2699999996</v>
      </c>
      <c r="J46" s="48">
        <v>1892</v>
      </c>
      <c r="K46" s="49">
        <v>16207430</v>
      </c>
      <c r="L46" s="49">
        <v>8566</v>
      </c>
      <c r="M46" s="50">
        <v>0.91500000000000004</v>
      </c>
      <c r="N46" s="50">
        <v>4.7E-2</v>
      </c>
    </row>
    <row r="47" spans="2:14" x14ac:dyDescent="0.45">
      <c r="B47" s="47" t="s">
        <v>77</v>
      </c>
      <c r="C47" s="47" t="s">
        <v>35</v>
      </c>
      <c r="D47" s="48">
        <v>96</v>
      </c>
      <c r="E47" s="48">
        <v>61</v>
      </c>
      <c r="F47" s="48">
        <v>35</v>
      </c>
      <c r="G47" s="74">
        <v>946771.37</v>
      </c>
      <c r="H47" s="74">
        <v>601859.37</v>
      </c>
      <c r="I47" s="74">
        <v>344912</v>
      </c>
      <c r="J47" s="48">
        <v>94</v>
      </c>
      <c r="K47" s="49">
        <v>922827</v>
      </c>
      <c r="L47" s="49">
        <v>9817</v>
      </c>
      <c r="M47" s="50">
        <v>0.44700000000000001</v>
      </c>
      <c r="N47" s="50">
        <v>0.26600000000000001</v>
      </c>
    </row>
    <row r="48" spans="2:14" x14ac:dyDescent="0.45">
      <c r="B48" s="47" t="s">
        <v>78</v>
      </c>
      <c r="C48" s="47" t="s">
        <v>79</v>
      </c>
      <c r="D48" s="48">
        <v>2435</v>
      </c>
      <c r="E48" s="48">
        <v>1759</v>
      </c>
      <c r="F48" s="48">
        <v>676</v>
      </c>
      <c r="G48" s="74">
        <v>19512554</v>
      </c>
      <c r="H48" s="74">
        <v>13322636</v>
      </c>
      <c r="I48" s="74">
        <v>6189918</v>
      </c>
      <c r="J48" s="48">
        <v>2371</v>
      </c>
      <c r="K48" s="49">
        <v>19008628</v>
      </c>
      <c r="L48" s="49">
        <v>8017</v>
      </c>
      <c r="M48" s="50">
        <v>0.89500000000000002</v>
      </c>
      <c r="N48" s="50">
        <v>2.5000000000000001E-2</v>
      </c>
    </row>
    <row r="49" spans="2:15" x14ac:dyDescent="0.45">
      <c r="B49" s="47" t="s">
        <v>80</v>
      </c>
      <c r="C49" s="47" t="s">
        <v>79</v>
      </c>
      <c r="D49" s="48">
        <v>58</v>
      </c>
      <c r="E49" s="48">
        <v>40</v>
      </c>
      <c r="F49" s="48">
        <v>18</v>
      </c>
      <c r="G49" s="74">
        <v>572767</v>
      </c>
      <c r="H49" s="74">
        <v>392767</v>
      </c>
      <c r="I49" s="74">
        <v>180000</v>
      </c>
      <c r="J49" s="48">
        <v>55</v>
      </c>
      <c r="K49" s="49">
        <v>542767</v>
      </c>
      <c r="L49" s="49">
        <v>9868</v>
      </c>
      <c r="M49" s="50">
        <v>0.72699999999999998</v>
      </c>
      <c r="N49" s="50">
        <v>0.14499999999999999</v>
      </c>
    </row>
    <row r="50" spans="2:15" x14ac:dyDescent="0.45">
      <c r="B50" s="47" t="s">
        <v>81</v>
      </c>
      <c r="C50" s="47" t="s">
        <v>82</v>
      </c>
      <c r="D50" s="48">
        <v>9826</v>
      </c>
      <c r="E50" s="48">
        <v>6626</v>
      </c>
      <c r="F50" s="48">
        <v>3200</v>
      </c>
      <c r="G50" s="74">
        <v>86344797</v>
      </c>
      <c r="H50" s="74">
        <v>57330482</v>
      </c>
      <c r="I50" s="74">
        <v>29014315</v>
      </c>
      <c r="J50" s="48">
        <v>9697</v>
      </c>
      <c r="K50" s="49">
        <v>85177577</v>
      </c>
      <c r="L50" s="49">
        <v>8784</v>
      </c>
      <c r="M50" s="50">
        <v>0.97899999999999998</v>
      </c>
      <c r="N50" s="50">
        <v>1.2E-2</v>
      </c>
    </row>
    <row r="51" spans="2:15" x14ac:dyDescent="0.45">
      <c r="B51" s="47" t="s">
        <v>83</v>
      </c>
      <c r="C51" s="47" t="s">
        <v>84</v>
      </c>
      <c r="D51" s="48">
        <v>10915</v>
      </c>
      <c r="E51" s="48">
        <v>7206</v>
      </c>
      <c r="F51" s="48">
        <v>3709</v>
      </c>
      <c r="G51" s="74">
        <v>98935174.909999996</v>
      </c>
      <c r="H51" s="74">
        <v>64452614.069999993</v>
      </c>
      <c r="I51" s="74">
        <v>34482560.840000004</v>
      </c>
      <c r="J51" s="48">
        <v>10702</v>
      </c>
      <c r="K51" s="49">
        <v>96390403</v>
      </c>
      <c r="L51" s="49">
        <v>9007</v>
      </c>
      <c r="M51" s="50">
        <v>0.94399999999999995</v>
      </c>
      <c r="N51" s="50">
        <v>2.1000000000000001E-2</v>
      </c>
    </row>
    <row r="52" spans="2:15" x14ac:dyDescent="0.45">
      <c r="B52" s="47" t="s">
        <v>86</v>
      </c>
      <c r="C52" s="47" t="s">
        <v>87</v>
      </c>
      <c r="D52" s="48">
        <v>210</v>
      </c>
      <c r="E52" s="48">
        <v>136</v>
      </c>
      <c r="F52" s="48">
        <v>74</v>
      </c>
      <c r="G52" s="74">
        <v>2004106</v>
      </c>
      <c r="H52" s="74">
        <v>1298006</v>
      </c>
      <c r="I52" s="74">
        <v>706100</v>
      </c>
      <c r="J52" s="48">
        <v>207</v>
      </c>
      <c r="K52" s="49">
        <v>1974000</v>
      </c>
      <c r="L52" s="49">
        <v>9536</v>
      </c>
      <c r="M52" s="50">
        <v>0.91300000000000003</v>
      </c>
      <c r="N52" s="50">
        <v>5.8000000000000003E-2</v>
      </c>
      <c r="O52">
        <v>4.2999999999999997E-2</v>
      </c>
    </row>
    <row r="53" spans="2:15" x14ac:dyDescent="0.45">
      <c r="B53" s="47" t="s">
        <v>88</v>
      </c>
      <c r="C53" s="47" t="s">
        <v>89</v>
      </c>
      <c r="D53" s="48">
        <v>64</v>
      </c>
      <c r="E53" s="48">
        <v>45</v>
      </c>
      <c r="F53" s="48">
        <v>19</v>
      </c>
      <c r="G53" s="74">
        <v>608565.64</v>
      </c>
      <c r="H53" s="74">
        <v>426365.64</v>
      </c>
      <c r="I53" s="74">
        <v>182200</v>
      </c>
      <c r="J53" s="48">
        <v>61</v>
      </c>
      <c r="K53" s="49">
        <v>568835</v>
      </c>
      <c r="L53" s="49">
        <v>9325</v>
      </c>
      <c r="M53" s="50">
        <v>1</v>
      </c>
      <c r="N53" s="50">
        <v>0</v>
      </c>
      <c r="O53">
        <v>0.17699999999999999</v>
      </c>
    </row>
    <row r="54" spans="2:15" x14ac:dyDescent="0.45">
      <c r="B54" s="47" t="s">
        <v>379</v>
      </c>
      <c r="C54" s="47" t="e">
        <v>#N/A</v>
      </c>
      <c r="D54" s="48">
        <v>0</v>
      </c>
      <c r="E54" s="48">
        <v>0</v>
      </c>
      <c r="F54" s="48">
        <v>0</v>
      </c>
      <c r="G54" s="74">
        <v>0</v>
      </c>
      <c r="H54" s="74">
        <v>0</v>
      </c>
      <c r="I54" s="74">
        <v>0</v>
      </c>
      <c r="J54" s="48">
        <v>0</v>
      </c>
      <c r="K54" s="49">
        <v>0</v>
      </c>
      <c r="L54" s="49">
        <v>0</v>
      </c>
      <c r="M54" s="50">
        <v>0</v>
      </c>
      <c r="N54" s="50">
        <v>0</v>
      </c>
      <c r="O54">
        <v>2.1000000000000001E-2</v>
      </c>
    </row>
    <row r="55" spans="2:15" x14ac:dyDescent="0.45">
      <c r="B55" s="47" t="s">
        <v>90</v>
      </c>
      <c r="C55" s="47" t="s">
        <v>91</v>
      </c>
      <c r="D55" s="48">
        <v>14963</v>
      </c>
      <c r="E55" s="48">
        <v>11592</v>
      </c>
      <c r="F55" s="48">
        <v>3371</v>
      </c>
      <c r="G55" s="74">
        <v>122590082.06</v>
      </c>
      <c r="H55" s="74">
        <v>94320784.5</v>
      </c>
      <c r="I55" s="74">
        <v>28269297.560000002</v>
      </c>
      <c r="J55" s="48">
        <v>14631</v>
      </c>
      <c r="K55" s="49">
        <v>121086907</v>
      </c>
      <c r="L55" s="49">
        <v>8276</v>
      </c>
      <c r="M55" s="50">
        <v>0.93300000000000005</v>
      </c>
      <c r="N55" s="50">
        <v>4.2999999999999997E-2</v>
      </c>
      <c r="O55">
        <v>0.14599999999999999</v>
      </c>
    </row>
    <row r="56" spans="2:15" x14ac:dyDescent="0.45">
      <c r="B56" s="47" t="s">
        <v>92</v>
      </c>
      <c r="C56" s="47" t="s">
        <v>61</v>
      </c>
      <c r="D56" s="48">
        <v>5196</v>
      </c>
      <c r="E56" s="48">
        <v>3951</v>
      </c>
      <c r="F56" s="48">
        <v>1245</v>
      </c>
      <c r="G56" s="74">
        <v>36529488.109999999</v>
      </c>
      <c r="H56" s="74">
        <v>26764155.23</v>
      </c>
      <c r="I56" s="74">
        <v>9765332.879999999</v>
      </c>
      <c r="J56" s="48">
        <v>4924</v>
      </c>
      <c r="K56" s="49">
        <v>35197829</v>
      </c>
      <c r="L56" s="49">
        <v>7148</v>
      </c>
      <c r="M56" s="50">
        <v>0.78700000000000003</v>
      </c>
      <c r="N56" s="50">
        <v>0.17599999999999999</v>
      </c>
      <c r="O56">
        <v>3.3000000000000002E-2</v>
      </c>
    </row>
    <row r="57" spans="2:15" x14ac:dyDescent="0.45">
      <c r="B57" s="47" t="s">
        <v>93</v>
      </c>
      <c r="C57" s="47" t="s">
        <v>94</v>
      </c>
      <c r="D57" s="48">
        <v>48</v>
      </c>
      <c r="E57" s="48">
        <v>33</v>
      </c>
      <c r="F57" s="48">
        <v>15</v>
      </c>
      <c r="G57" s="74">
        <v>455280</v>
      </c>
      <c r="H57" s="74">
        <v>300280</v>
      </c>
      <c r="I57" s="74">
        <v>155000</v>
      </c>
      <c r="J57" s="48">
        <v>48</v>
      </c>
      <c r="K57" s="49">
        <v>445280</v>
      </c>
      <c r="L57" s="49">
        <v>9277</v>
      </c>
      <c r="M57" s="50">
        <v>0.91700000000000004</v>
      </c>
      <c r="N57" s="50">
        <v>2.1000000000000001E-2</v>
      </c>
      <c r="O57">
        <v>0.01</v>
      </c>
    </row>
    <row r="58" spans="2:15" x14ac:dyDescent="0.45">
      <c r="B58" s="47" t="s">
        <v>95</v>
      </c>
      <c r="C58" s="47" t="s">
        <v>61</v>
      </c>
      <c r="D58" s="48">
        <v>4873</v>
      </c>
      <c r="E58" s="48">
        <v>4140</v>
      </c>
      <c r="F58" s="48">
        <v>733</v>
      </c>
      <c r="G58" s="74">
        <v>20251775</v>
      </c>
      <c r="H58" s="74">
        <v>15724178</v>
      </c>
      <c r="I58" s="74">
        <v>4527597</v>
      </c>
      <c r="J58" s="48">
        <v>4505</v>
      </c>
      <c r="K58" s="49">
        <v>19241792</v>
      </c>
      <c r="L58" s="49">
        <v>4271</v>
      </c>
      <c r="M58" s="50">
        <v>0.77300000000000002</v>
      </c>
      <c r="N58" s="50">
        <v>0.14599999999999999</v>
      </c>
      <c r="O58">
        <v>2.3E-2</v>
      </c>
    </row>
    <row r="59" spans="2:15" x14ac:dyDescent="0.45">
      <c r="B59" s="47" t="s">
        <v>97</v>
      </c>
      <c r="C59" s="47" t="s">
        <v>98</v>
      </c>
      <c r="D59" s="48">
        <v>18311</v>
      </c>
      <c r="E59" s="48">
        <v>13214</v>
      </c>
      <c r="F59" s="48">
        <v>5097</v>
      </c>
      <c r="G59" s="74">
        <v>131923138.56000002</v>
      </c>
      <c r="H59" s="74">
        <v>92940486.530000001</v>
      </c>
      <c r="I59" s="74">
        <v>38982652.030000016</v>
      </c>
      <c r="J59" s="48">
        <v>17812</v>
      </c>
      <c r="K59" s="49">
        <v>126454938</v>
      </c>
      <c r="L59" s="49">
        <v>7099</v>
      </c>
      <c r="M59" s="50">
        <v>0.93799999999999994</v>
      </c>
      <c r="N59" s="50">
        <v>3.3000000000000002E-2</v>
      </c>
      <c r="O59">
        <v>1.2E-2</v>
      </c>
    </row>
    <row r="60" spans="2:15" x14ac:dyDescent="0.45">
      <c r="B60" s="47" t="s">
        <v>99</v>
      </c>
      <c r="C60" s="47" t="s">
        <v>100</v>
      </c>
      <c r="D60" s="48">
        <v>220385</v>
      </c>
      <c r="E60" s="48">
        <v>156251</v>
      </c>
      <c r="F60" s="48">
        <v>64134</v>
      </c>
      <c r="G60" s="74">
        <v>1752273650</v>
      </c>
      <c r="H60" s="74">
        <v>1226377261</v>
      </c>
      <c r="I60" s="74">
        <v>525896389</v>
      </c>
      <c r="J60" s="48">
        <v>217491</v>
      </c>
      <c r="K60" s="49">
        <v>1724932403</v>
      </c>
      <c r="L60" s="49">
        <v>7931</v>
      </c>
      <c r="M60" s="50">
        <v>0.98399999999999999</v>
      </c>
      <c r="N60" s="50">
        <v>0.01</v>
      </c>
      <c r="O60">
        <v>3.4000000000000002E-2</v>
      </c>
    </row>
    <row r="61" spans="2:15" x14ac:dyDescent="0.45">
      <c r="B61" s="47" t="s">
        <v>103</v>
      </c>
      <c r="C61" s="47" t="s">
        <v>104</v>
      </c>
      <c r="D61" s="48">
        <v>266</v>
      </c>
      <c r="E61" s="48">
        <v>160</v>
      </c>
      <c r="F61" s="48">
        <v>106</v>
      </c>
      <c r="G61" s="74">
        <v>2590371.12</v>
      </c>
      <c r="H61" s="74">
        <v>1541593.5300000003</v>
      </c>
      <c r="I61" s="74">
        <v>1048777.5899999999</v>
      </c>
      <c r="J61" s="48">
        <v>262</v>
      </c>
      <c r="K61" s="49">
        <v>2550371</v>
      </c>
      <c r="L61" s="49">
        <v>9734</v>
      </c>
      <c r="M61" s="50">
        <v>0.90800000000000003</v>
      </c>
      <c r="N61" s="50">
        <v>2.3E-2</v>
      </c>
      <c r="O61">
        <v>2.4E-2</v>
      </c>
    </row>
    <row r="62" spans="2:15" x14ac:dyDescent="0.45">
      <c r="B62" s="47" t="s">
        <v>105</v>
      </c>
      <c r="C62" s="47" t="s">
        <v>106</v>
      </c>
      <c r="D62" s="48">
        <v>416419</v>
      </c>
      <c r="E62" s="48">
        <v>307927</v>
      </c>
      <c r="F62" s="48">
        <v>108492</v>
      </c>
      <c r="G62" s="74">
        <v>3006304211</v>
      </c>
      <c r="H62" s="74">
        <v>2104063909</v>
      </c>
      <c r="I62" s="74">
        <v>902240302</v>
      </c>
      <c r="J62" s="48">
        <v>409624</v>
      </c>
      <c r="K62" s="49">
        <v>2959513266</v>
      </c>
      <c r="L62" s="49">
        <v>7225</v>
      </c>
      <c r="M62" s="50">
        <v>0.97499999999999998</v>
      </c>
      <c r="N62" s="50">
        <v>1.2E-2</v>
      </c>
      <c r="O62">
        <v>0</v>
      </c>
    </row>
    <row r="63" spans="2:15" x14ac:dyDescent="0.45">
      <c r="B63" s="47" t="s">
        <v>107</v>
      </c>
      <c r="C63" s="47" t="s">
        <v>61</v>
      </c>
      <c r="D63" s="48">
        <v>2862</v>
      </c>
      <c r="E63" s="48">
        <v>1877</v>
      </c>
      <c r="F63" s="48">
        <v>985</v>
      </c>
      <c r="G63" s="74">
        <v>27698441.639999997</v>
      </c>
      <c r="H63" s="74">
        <v>18098077.739999995</v>
      </c>
      <c r="I63" s="74">
        <v>9600363.9000000004</v>
      </c>
      <c r="J63" s="48">
        <v>2831</v>
      </c>
      <c r="K63" s="49">
        <v>27393451</v>
      </c>
      <c r="L63" s="49">
        <v>9676</v>
      </c>
      <c r="M63" s="50">
        <v>0.94499999999999995</v>
      </c>
      <c r="N63" s="50">
        <v>3.4000000000000002E-2</v>
      </c>
      <c r="O63">
        <v>0.14099999999999999</v>
      </c>
    </row>
    <row r="64" spans="2:15" x14ac:dyDescent="0.45">
      <c r="B64" s="47" t="s">
        <v>108</v>
      </c>
      <c r="C64" s="47" t="s">
        <v>109</v>
      </c>
      <c r="D64" s="48">
        <v>2311</v>
      </c>
      <c r="E64" s="48">
        <v>1533</v>
      </c>
      <c r="F64" s="48">
        <v>778</v>
      </c>
      <c r="G64" s="74">
        <v>20554368.319999997</v>
      </c>
      <c r="H64" s="74">
        <v>13488098.519999996</v>
      </c>
      <c r="I64" s="74">
        <v>7066269.7999999998</v>
      </c>
      <c r="J64" s="48">
        <v>2274</v>
      </c>
      <c r="K64" s="49">
        <v>20078382</v>
      </c>
      <c r="L64" s="49">
        <v>8830</v>
      </c>
      <c r="M64" s="50">
        <v>0.93400000000000005</v>
      </c>
      <c r="N64" s="50">
        <v>2.4E-2</v>
      </c>
      <c r="O64">
        <v>0.185</v>
      </c>
    </row>
    <row r="65" spans="2:15" x14ac:dyDescent="0.45">
      <c r="B65" s="47" t="s">
        <v>110</v>
      </c>
      <c r="C65" s="47" t="s">
        <v>102</v>
      </c>
      <c r="D65" s="48">
        <v>62</v>
      </c>
      <c r="E65" s="48">
        <v>48</v>
      </c>
      <c r="F65" s="48">
        <v>14</v>
      </c>
      <c r="G65" s="74">
        <v>560885</v>
      </c>
      <c r="H65" s="74">
        <v>428185</v>
      </c>
      <c r="I65" s="74">
        <v>132700</v>
      </c>
      <c r="J65" s="48">
        <v>55</v>
      </c>
      <c r="K65" s="49">
        <v>511510</v>
      </c>
      <c r="L65" s="49">
        <v>9300</v>
      </c>
      <c r="M65" s="50">
        <v>1</v>
      </c>
      <c r="N65" s="50">
        <v>0</v>
      </c>
      <c r="O65">
        <v>5.3999999999999999E-2</v>
      </c>
    </row>
    <row r="66" spans="2:15" x14ac:dyDescent="0.45">
      <c r="B66" s="47" t="s">
        <v>111</v>
      </c>
      <c r="C66" s="47" t="s">
        <v>61</v>
      </c>
      <c r="D66" s="48">
        <v>15573</v>
      </c>
      <c r="E66" s="48">
        <v>10538</v>
      </c>
      <c r="F66" s="48">
        <v>5035</v>
      </c>
      <c r="G66" s="74">
        <v>124962195.55999996</v>
      </c>
      <c r="H66" s="74">
        <v>82827813.109999955</v>
      </c>
      <c r="I66" s="74">
        <v>42134382.449999996</v>
      </c>
      <c r="J66" s="48">
        <v>15457</v>
      </c>
      <c r="K66" s="49">
        <v>124067121</v>
      </c>
      <c r="L66" s="49">
        <v>8027</v>
      </c>
      <c r="M66" s="50">
        <v>0.84299999999999997</v>
      </c>
      <c r="N66" s="50">
        <v>0.14099999999999999</v>
      </c>
      <c r="O66">
        <v>6.3E-2</v>
      </c>
    </row>
    <row r="67" spans="2:15" x14ac:dyDescent="0.45">
      <c r="B67" s="47" t="s">
        <v>112</v>
      </c>
      <c r="C67" s="47" t="s">
        <v>113</v>
      </c>
      <c r="D67" s="48">
        <v>39682</v>
      </c>
      <c r="E67" s="48">
        <v>28143</v>
      </c>
      <c r="F67" s="48">
        <v>11539</v>
      </c>
      <c r="G67" s="74">
        <v>285892363</v>
      </c>
      <c r="H67" s="74">
        <v>194665296</v>
      </c>
      <c r="I67" s="74">
        <v>91227067</v>
      </c>
      <c r="J67" s="48">
        <v>38732</v>
      </c>
      <c r="K67" s="49">
        <v>280318099</v>
      </c>
      <c r="L67" s="49">
        <v>7237</v>
      </c>
      <c r="M67" s="50">
        <v>0.80700000000000005</v>
      </c>
      <c r="N67" s="50">
        <v>0.185</v>
      </c>
      <c r="O67">
        <v>1.4E-2</v>
      </c>
    </row>
    <row r="68" spans="2:15" x14ac:dyDescent="0.45">
      <c r="B68" s="47" t="s">
        <v>114</v>
      </c>
      <c r="C68" s="47" t="s">
        <v>39</v>
      </c>
      <c r="D68" s="48">
        <v>42906</v>
      </c>
      <c r="E68" s="48">
        <v>29905</v>
      </c>
      <c r="F68" s="48">
        <v>13001</v>
      </c>
      <c r="G68" s="74">
        <v>338159721</v>
      </c>
      <c r="H68" s="74">
        <v>229607695</v>
      </c>
      <c r="I68" s="74">
        <v>108552026</v>
      </c>
      <c r="J68" s="48">
        <v>42308</v>
      </c>
      <c r="K68" s="49">
        <v>333097625</v>
      </c>
      <c r="L68" s="49">
        <v>7873</v>
      </c>
      <c r="M68" s="50">
        <v>0.92500000000000004</v>
      </c>
      <c r="N68" s="50">
        <v>5.3999999999999999E-2</v>
      </c>
      <c r="O68">
        <v>9.0999999999999998E-2</v>
      </c>
    </row>
    <row r="69" spans="2:15" x14ac:dyDescent="0.45">
      <c r="B69" s="47" t="s">
        <v>118</v>
      </c>
      <c r="C69" s="47" t="s">
        <v>119</v>
      </c>
      <c r="D69" s="48">
        <v>51439</v>
      </c>
      <c r="E69" s="48">
        <v>35545</v>
      </c>
      <c r="F69" s="48">
        <v>15894</v>
      </c>
      <c r="G69" s="74">
        <v>382562782</v>
      </c>
      <c r="H69" s="74">
        <v>254531446</v>
      </c>
      <c r="I69" s="74">
        <v>128031336</v>
      </c>
      <c r="J69" s="48">
        <v>50258</v>
      </c>
      <c r="K69" s="49">
        <v>372300069</v>
      </c>
      <c r="L69" s="49">
        <v>7408</v>
      </c>
      <c r="M69" s="50">
        <v>0.90400000000000003</v>
      </c>
      <c r="N69" s="50">
        <v>6.2E-2</v>
      </c>
      <c r="O69">
        <v>2.1999999999999999E-2</v>
      </c>
    </row>
    <row r="70" spans="2:15" x14ac:dyDescent="0.45">
      <c r="B70" s="47" t="s">
        <v>120</v>
      </c>
      <c r="C70" s="47" t="s">
        <v>121</v>
      </c>
      <c r="D70" s="48">
        <v>6250</v>
      </c>
      <c r="E70" s="48">
        <v>4153</v>
      </c>
      <c r="F70" s="48">
        <v>2097</v>
      </c>
      <c r="G70" s="74">
        <v>54001912</v>
      </c>
      <c r="H70" s="74">
        <v>35465046</v>
      </c>
      <c r="I70" s="74">
        <v>18536866</v>
      </c>
      <c r="J70" s="48">
        <v>6180</v>
      </c>
      <c r="K70" s="49">
        <v>53384654</v>
      </c>
      <c r="L70" s="49">
        <v>8638</v>
      </c>
      <c r="M70" s="50">
        <v>0.97799999999999998</v>
      </c>
      <c r="N70" s="50">
        <v>1.4E-2</v>
      </c>
      <c r="O70">
        <v>0.11799999999999999</v>
      </c>
    </row>
    <row r="71" spans="2:15" x14ac:dyDescent="0.45">
      <c r="B71" s="47" t="s">
        <v>122</v>
      </c>
      <c r="C71" s="47" t="s">
        <v>61</v>
      </c>
      <c r="D71" s="48">
        <v>1042</v>
      </c>
      <c r="E71" s="48">
        <v>1042</v>
      </c>
      <c r="F71" s="48">
        <v>0</v>
      </c>
      <c r="G71" s="74">
        <v>7670023</v>
      </c>
      <c r="H71" s="74">
        <v>7670023</v>
      </c>
      <c r="I71" s="74">
        <v>0</v>
      </c>
      <c r="J71" s="48">
        <v>997</v>
      </c>
      <c r="K71" s="49">
        <v>7499111</v>
      </c>
      <c r="L71" s="49">
        <v>7522</v>
      </c>
      <c r="M71" s="50">
        <v>0.79300000000000004</v>
      </c>
      <c r="N71" s="50">
        <v>9.0999999999999998E-2</v>
      </c>
      <c r="O71">
        <v>2.4E-2</v>
      </c>
    </row>
    <row r="72" spans="2:15" x14ac:dyDescent="0.45">
      <c r="B72" s="47" t="s">
        <v>123</v>
      </c>
      <c r="C72" s="47" t="s">
        <v>124</v>
      </c>
      <c r="D72" s="48">
        <v>18453</v>
      </c>
      <c r="E72" s="48">
        <v>12664</v>
      </c>
      <c r="F72" s="48">
        <v>5789</v>
      </c>
      <c r="G72" s="74">
        <v>164384684</v>
      </c>
      <c r="H72" s="74">
        <v>105828187</v>
      </c>
      <c r="I72" s="74">
        <v>58556497</v>
      </c>
      <c r="J72" s="48">
        <v>18175</v>
      </c>
      <c r="K72" s="49">
        <v>161625590</v>
      </c>
      <c r="L72" s="49">
        <v>8893</v>
      </c>
      <c r="M72" s="50">
        <v>0.96599999999999997</v>
      </c>
      <c r="N72" s="50">
        <v>2.3E-2</v>
      </c>
      <c r="O72">
        <v>1.2E-2</v>
      </c>
    </row>
    <row r="73" spans="2:15" x14ac:dyDescent="0.45">
      <c r="B73" s="47" t="s">
        <v>125</v>
      </c>
      <c r="C73" s="47" t="s">
        <v>126</v>
      </c>
      <c r="D73" s="48">
        <v>99</v>
      </c>
      <c r="E73" s="48">
        <v>76</v>
      </c>
      <c r="F73" s="48">
        <v>23</v>
      </c>
      <c r="G73" s="74">
        <v>640160</v>
      </c>
      <c r="H73" s="74">
        <v>445099</v>
      </c>
      <c r="I73" s="74">
        <v>195061</v>
      </c>
      <c r="J73" s="48">
        <v>85</v>
      </c>
      <c r="K73" s="49">
        <v>603609</v>
      </c>
      <c r="L73" s="49">
        <v>7101</v>
      </c>
      <c r="M73" s="50">
        <v>0.64700000000000002</v>
      </c>
      <c r="N73" s="50">
        <v>0.11799999999999999</v>
      </c>
      <c r="O73">
        <v>2.9000000000000001E-2</v>
      </c>
    </row>
    <row r="74" spans="2:15" x14ac:dyDescent="0.45">
      <c r="B74" s="47" t="s">
        <v>128</v>
      </c>
      <c r="C74" s="47" t="s">
        <v>129</v>
      </c>
      <c r="D74" s="48">
        <v>8369</v>
      </c>
      <c r="E74" s="48">
        <v>5851</v>
      </c>
      <c r="F74" s="48">
        <v>2518</v>
      </c>
      <c r="G74" s="74">
        <v>70438867</v>
      </c>
      <c r="H74" s="74">
        <v>47920027</v>
      </c>
      <c r="I74" s="74">
        <v>22518840</v>
      </c>
      <c r="J74" s="48">
        <v>8171</v>
      </c>
      <c r="K74" s="49">
        <v>68510144</v>
      </c>
      <c r="L74" s="49">
        <v>8385</v>
      </c>
      <c r="M74" s="50">
        <v>0.96099999999999997</v>
      </c>
      <c r="N74" s="50">
        <v>2.5000000000000001E-2</v>
      </c>
      <c r="O74">
        <v>0.20200000000000001</v>
      </c>
    </row>
    <row r="75" spans="2:15" x14ac:dyDescent="0.45">
      <c r="B75" s="47" t="s">
        <v>130</v>
      </c>
      <c r="C75" s="47" t="s">
        <v>131</v>
      </c>
      <c r="D75" s="48">
        <v>10625</v>
      </c>
      <c r="E75" s="48">
        <v>7158</v>
      </c>
      <c r="F75" s="48">
        <v>3467</v>
      </c>
      <c r="G75" s="74">
        <v>91906730</v>
      </c>
      <c r="H75" s="74">
        <v>61358160</v>
      </c>
      <c r="I75" s="74">
        <v>30548570</v>
      </c>
      <c r="J75" s="48">
        <v>10497</v>
      </c>
      <c r="K75" s="49">
        <v>90650834</v>
      </c>
      <c r="L75" s="49">
        <v>8636</v>
      </c>
      <c r="M75" s="50">
        <v>0.97899999999999998</v>
      </c>
      <c r="N75" s="50">
        <v>1.2E-2</v>
      </c>
      <c r="O75">
        <v>5.3999999999999999E-2</v>
      </c>
    </row>
    <row r="76" spans="2:15" x14ac:dyDescent="0.45">
      <c r="B76" s="47" t="s">
        <v>132</v>
      </c>
      <c r="C76" s="47" t="s">
        <v>133</v>
      </c>
      <c r="D76" s="48">
        <v>459</v>
      </c>
      <c r="E76" s="48">
        <v>316</v>
      </c>
      <c r="F76" s="48">
        <v>143</v>
      </c>
      <c r="G76" s="74">
        <v>3767118.7199999997</v>
      </c>
      <c r="H76" s="74">
        <v>2573674.5299999998</v>
      </c>
      <c r="I76" s="74">
        <v>1193444.19</v>
      </c>
      <c r="J76" s="48">
        <v>446</v>
      </c>
      <c r="K76" s="49">
        <v>3606891</v>
      </c>
      <c r="L76" s="49">
        <v>8087</v>
      </c>
      <c r="M76" s="50">
        <v>0.94599999999999995</v>
      </c>
      <c r="N76" s="50">
        <v>2.9000000000000001E-2</v>
      </c>
      <c r="O76">
        <v>3.6999999999999998E-2</v>
      </c>
    </row>
    <row r="77" spans="2:15" x14ac:dyDescent="0.45">
      <c r="B77" s="47" t="s">
        <v>135</v>
      </c>
      <c r="C77" s="47" t="s">
        <v>71</v>
      </c>
      <c r="D77" s="48">
        <v>6402</v>
      </c>
      <c r="E77" s="48">
        <v>4208</v>
      </c>
      <c r="F77" s="48">
        <v>2194</v>
      </c>
      <c r="G77" s="74">
        <v>60848139</v>
      </c>
      <c r="H77" s="74">
        <v>39851116</v>
      </c>
      <c r="I77" s="74">
        <v>20997023</v>
      </c>
      <c r="J77" s="48">
        <v>6315</v>
      </c>
      <c r="K77" s="49">
        <v>59738495</v>
      </c>
      <c r="L77" s="49">
        <v>9460</v>
      </c>
      <c r="M77" s="50">
        <v>0.72899999999999998</v>
      </c>
      <c r="N77" s="50">
        <v>0.20100000000000001</v>
      </c>
      <c r="O77">
        <v>0.17199999999999999</v>
      </c>
    </row>
    <row r="78" spans="2:15" x14ac:dyDescent="0.45">
      <c r="B78" s="47" t="s">
        <v>139</v>
      </c>
      <c r="C78" s="47" t="s">
        <v>61</v>
      </c>
      <c r="D78" s="48">
        <v>8129</v>
      </c>
      <c r="E78" s="48">
        <v>6479</v>
      </c>
      <c r="F78" s="48">
        <v>1650</v>
      </c>
      <c r="G78" s="74">
        <v>52812403</v>
      </c>
      <c r="H78" s="74">
        <v>40428747</v>
      </c>
      <c r="I78" s="74">
        <v>12383656</v>
      </c>
      <c r="J78" s="48">
        <v>7565</v>
      </c>
      <c r="K78" s="49">
        <v>49659133</v>
      </c>
      <c r="L78" s="49">
        <v>6564</v>
      </c>
      <c r="M78" s="50">
        <v>0.875</v>
      </c>
      <c r="N78" s="50">
        <v>5.3999999999999999E-2</v>
      </c>
      <c r="O78">
        <v>1.9E-2</v>
      </c>
    </row>
    <row r="79" spans="2:15" x14ac:dyDescent="0.45">
      <c r="B79" s="47" t="s">
        <v>140</v>
      </c>
      <c r="C79" s="47" t="s">
        <v>141</v>
      </c>
      <c r="D79" s="48">
        <v>6891</v>
      </c>
      <c r="E79" s="48">
        <v>4344</v>
      </c>
      <c r="F79" s="48">
        <v>2547</v>
      </c>
      <c r="G79" s="74">
        <v>65607038</v>
      </c>
      <c r="H79" s="74">
        <v>40889585</v>
      </c>
      <c r="I79" s="74">
        <v>24717453</v>
      </c>
      <c r="J79" s="48">
        <v>6820</v>
      </c>
      <c r="K79" s="49">
        <v>65101818</v>
      </c>
      <c r="L79" s="49">
        <v>9546</v>
      </c>
      <c r="M79" s="50">
        <v>0.92800000000000005</v>
      </c>
      <c r="N79" s="50">
        <v>3.7999999999999999E-2</v>
      </c>
      <c r="O79">
        <v>0</v>
      </c>
    </row>
    <row r="80" spans="2:15" x14ac:dyDescent="0.45">
      <c r="B80" s="47" t="s">
        <v>142</v>
      </c>
      <c r="C80" s="47" t="s">
        <v>61</v>
      </c>
      <c r="D80" s="48">
        <v>30</v>
      </c>
      <c r="E80" s="48">
        <v>21</v>
      </c>
      <c r="F80" s="48">
        <v>9</v>
      </c>
      <c r="G80" s="74">
        <v>279805</v>
      </c>
      <c r="H80" s="74">
        <v>194805</v>
      </c>
      <c r="I80" s="74">
        <v>85000</v>
      </c>
      <c r="J80" s="48">
        <v>29</v>
      </c>
      <c r="K80" s="49">
        <v>268305</v>
      </c>
      <c r="L80" s="49">
        <v>9252</v>
      </c>
      <c r="M80" s="50">
        <v>0.55200000000000005</v>
      </c>
      <c r="N80" s="50">
        <v>0.17199999999999999</v>
      </c>
      <c r="O80">
        <v>9.8000000000000004E-2</v>
      </c>
    </row>
    <row r="81" spans="2:15" x14ac:dyDescent="0.45">
      <c r="B81" s="47" t="s">
        <v>143</v>
      </c>
      <c r="C81" s="47" t="s">
        <v>144</v>
      </c>
      <c r="D81" s="48">
        <v>871</v>
      </c>
      <c r="E81" s="48">
        <v>694</v>
      </c>
      <c r="F81" s="48">
        <v>177</v>
      </c>
      <c r="G81" s="74">
        <v>7174819.0899999999</v>
      </c>
      <c r="H81" s="74">
        <v>5724904.0899999999</v>
      </c>
      <c r="I81" s="74">
        <v>1449915</v>
      </c>
      <c r="J81" s="48">
        <v>800</v>
      </c>
      <c r="K81" s="49">
        <v>6649079</v>
      </c>
      <c r="L81" s="49">
        <v>8311</v>
      </c>
      <c r="M81" s="50">
        <v>0.94599999999999995</v>
      </c>
      <c r="N81" s="50">
        <v>1.9E-2</v>
      </c>
      <c r="O81">
        <v>0.442</v>
      </c>
    </row>
    <row r="82" spans="2:15" x14ac:dyDescent="0.45">
      <c r="B82" s="47" t="s">
        <v>145</v>
      </c>
      <c r="C82" s="47" t="s">
        <v>146</v>
      </c>
      <c r="D82" s="48">
        <v>8917</v>
      </c>
      <c r="E82" s="48">
        <v>6442</v>
      </c>
      <c r="F82" s="48">
        <v>2475</v>
      </c>
      <c r="G82" s="74">
        <v>67979029</v>
      </c>
      <c r="H82" s="74">
        <v>47708982</v>
      </c>
      <c r="I82" s="74">
        <v>20270047</v>
      </c>
      <c r="J82" s="48">
        <v>8527</v>
      </c>
      <c r="K82" s="49">
        <v>63152168</v>
      </c>
      <c r="L82" s="49">
        <v>7406</v>
      </c>
      <c r="M82" s="50">
        <v>1</v>
      </c>
      <c r="N82" s="50">
        <v>0</v>
      </c>
      <c r="O82">
        <v>6.9000000000000006E-2</v>
      </c>
    </row>
    <row r="83" spans="2:15" x14ac:dyDescent="0.45">
      <c r="B83" s="47" t="s">
        <v>147</v>
      </c>
      <c r="C83" s="47" t="s">
        <v>148</v>
      </c>
      <c r="D83" s="48">
        <v>15757</v>
      </c>
      <c r="E83" s="48">
        <v>10378</v>
      </c>
      <c r="F83" s="48">
        <v>5379</v>
      </c>
      <c r="G83" s="74">
        <v>138186762.25999999</v>
      </c>
      <c r="H83" s="74">
        <v>88825084.349999979</v>
      </c>
      <c r="I83" s="74">
        <v>49361677.910000011</v>
      </c>
      <c r="J83" s="48">
        <v>15410</v>
      </c>
      <c r="K83" s="49">
        <v>135185999</v>
      </c>
      <c r="L83" s="49">
        <v>8773</v>
      </c>
      <c r="M83" s="50">
        <v>0.86299999999999999</v>
      </c>
      <c r="N83" s="50">
        <v>9.8000000000000004E-2</v>
      </c>
      <c r="O83">
        <v>3.3000000000000002E-2</v>
      </c>
    </row>
    <row r="84" spans="2:15" x14ac:dyDescent="0.45">
      <c r="B84" s="47" t="s">
        <v>149</v>
      </c>
      <c r="C84" s="47" t="s">
        <v>150</v>
      </c>
      <c r="D84" s="48">
        <v>44</v>
      </c>
      <c r="E84" s="48">
        <v>27</v>
      </c>
      <c r="F84" s="48">
        <v>17</v>
      </c>
      <c r="G84" s="74">
        <v>409008.23</v>
      </c>
      <c r="H84" s="74">
        <v>248376.22999999998</v>
      </c>
      <c r="I84" s="74">
        <v>160632</v>
      </c>
      <c r="J84" s="48">
        <v>44</v>
      </c>
      <c r="K84" s="49">
        <v>408982</v>
      </c>
      <c r="L84" s="49">
        <v>9295</v>
      </c>
      <c r="M84" s="50">
        <v>0.318</v>
      </c>
      <c r="N84" s="50">
        <v>0.45500000000000002</v>
      </c>
      <c r="O84">
        <v>6.0000000000000001E-3</v>
      </c>
    </row>
    <row r="85" spans="2:15" x14ac:dyDescent="0.45">
      <c r="B85" s="47" t="s">
        <v>151</v>
      </c>
      <c r="C85" s="47" t="s">
        <v>150</v>
      </c>
      <c r="D85" s="48">
        <v>29091</v>
      </c>
      <c r="E85" s="48">
        <v>19782</v>
      </c>
      <c r="F85" s="48">
        <v>9309</v>
      </c>
      <c r="G85" s="74">
        <v>255296344.59000006</v>
      </c>
      <c r="H85" s="74">
        <v>169890612.39000005</v>
      </c>
      <c r="I85" s="74">
        <v>85405732.200000003</v>
      </c>
      <c r="J85" s="48">
        <v>28341</v>
      </c>
      <c r="K85" s="49">
        <v>247514007</v>
      </c>
      <c r="L85" s="49">
        <v>8733</v>
      </c>
      <c r="M85" s="50">
        <v>0.88900000000000001</v>
      </c>
      <c r="N85" s="50">
        <v>6.9000000000000006E-2</v>
      </c>
      <c r="O85">
        <v>3.0000000000000001E-3</v>
      </c>
    </row>
    <row r="86" spans="2:15" x14ac:dyDescent="0.45">
      <c r="B86" s="47" t="s">
        <v>152</v>
      </c>
      <c r="C86" s="47" t="s">
        <v>153</v>
      </c>
      <c r="D86" s="48">
        <v>1955</v>
      </c>
      <c r="E86" s="48">
        <v>1341</v>
      </c>
      <c r="F86" s="48">
        <v>614</v>
      </c>
      <c r="G86" s="74">
        <v>16622920.999999996</v>
      </c>
      <c r="H86" s="74">
        <v>11230303.259999996</v>
      </c>
      <c r="I86" s="74">
        <v>5392617.7400000002</v>
      </c>
      <c r="J86" s="48">
        <v>1927</v>
      </c>
      <c r="K86" s="49">
        <v>16265130</v>
      </c>
      <c r="L86" s="49">
        <v>8441</v>
      </c>
      <c r="M86" s="50">
        <v>0.94299999999999995</v>
      </c>
      <c r="N86" s="50">
        <v>3.3000000000000002E-2</v>
      </c>
      <c r="O86">
        <v>4.5999999999999999E-2</v>
      </c>
    </row>
    <row r="87" spans="2:15" x14ac:dyDescent="0.45">
      <c r="B87" s="47" t="s">
        <v>154</v>
      </c>
      <c r="C87" s="47" t="s">
        <v>23</v>
      </c>
      <c r="D87" s="48">
        <v>19010</v>
      </c>
      <c r="E87" s="48">
        <v>12940</v>
      </c>
      <c r="F87" s="48">
        <v>6070</v>
      </c>
      <c r="G87" s="74">
        <v>165965135</v>
      </c>
      <c r="H87" s="74">
        <v>109034825</v>
      </c>
      <c r="I87" s="74">
        <v>56930310</v>
      </c>
      <c r="J87" s="48">
        <v>18865</v>
      </c>
      <c r="K87" s="49">
        <v>159921371</v>
      </c>
      <c r="L87" s="49">
        <v>8477</v>
      </c>
      <c r="M87" s="50">
        <v>0.99099999999999999</v>
      </c>
      <c r="N87" s="50">
        <v>6.0000000000000001E-3</v>
      </c>
      <c r="O87">
        <v>8.3000000000000004E-2</v>
      </c>
    </row>
    <row r="88" spans="2:15" x14ac:dyDescent="0.45">
      <c r="B88" s="47" t="s">
        <v>155</v>
      </c>
      <c r="C88" s="47" t="s">
        <v>156</v>
      </c>
      <c r="D88" s="48">
        <v>12350</v>
      </c>
      <c r="E88" s="48">
        <v>7997</v>
      </c>
      <c r="F88" s="48">
        <v>4353</v>
      </c>
      <c r="G88" s="74">
        <v>115919617.3</v>
      </c>
      <c r="H88" s="74">
        <v>74316414.75</v>
      </c>
      <c r="I88" s="74">
        <v>41603202.549999997</v>
      </c>
      <c r="J88" s="48">
        <v>12255</v>
      </c>
      <c r="K88" s="49">
        <v>115113806</v>
      </c>
      <c r="L88" s="49">
        <v>9393</v>
      </c>
      <c r="M88" s="50">
        <v>0.997</v>
      </c>
      <c r="N88" s="50">
        <v>3.0000000000000001E-3</v>
      </c>
      <c r="O88">
        <v>0.01</v>
      </c>
    </row>
    <row r="89" spans="2:15" x14ac:dyDescent="0.45">
      <c r="B89" s="47" t="s">
        <v>157</v>
      </c>
      <c r="C89" s="47" t="s">
        <v>76</v>
      </c>
      <c r="D89" s="48">
        <v>166240</v>
      </c>
      <c r="E89" s="48">
        <v>116798</v>
      </c>
      <c r="F89" s="48">
        <v>49442</v>
      </c>
      <c r="G89" s="74">
        <v>1294998870</v>
      </c>
      <c r="H89" s="74">
        <v>874636917</v>
      </c>
      <c r="I89" s="74">
        <v>420361953</v>
      </c>
      <c r="J89" s="48">
        <v>156841</v>
      </c>
      <c r="K89" s="49">
        <v>1224982927</v>
      </c>
      <c r="L89" s="49">
        <v>7810</v>
      </c>
      <c r="M89" s="50">
        <v>0.94299999999999995</v>
      </c>
      <c r="N89" s="50">
        <v>4.5999999999999999E-2</v>
      </c>
      <c r="O89">
        <v>0.06</v>
      </c>
    </row>
    <row r="90" spans="2:15" x14ac:dyDescent="0.45">
      <c r="B90" s="47" t="s">
        <v>158</v>
      </c>
      <c r="C90" s="47" t="s">
        <v>76</v>
      </c>
      <c r="D90" s="48">
        <v>3756</v>
      </c>
      <c r="E90" s="48">
        <v>2445</v>
      </c>
      <c r="F90" s="48">
        <v>1311</v>
      </c>
      <c r="G90" s="74">
        <v>35647253</v>
      </c>
      <c r="H90" s="74">
        <v>23100629</v>
      </c>
      <c r="I90" s="74">
        <v>12546624</v>
      </c>
      <c r="J90" s="48">
        <v>3612</v>
      </c>
      <c r="K90" s="49">
        <v>34102705</v>
      </c>
      <c r="L90" s="49">
        <v>9442</v>
      </c>
      <c r="M90" s="50">
        <v>0.89100000000000001</v>
      </c>
      <c r="N90" s="50">
        <v>8.4000000000000005E-2</v>
      </c>
      <c r="O90">
        <v>1.4E-2</v>
      </c>
    </row>
    <row r="91" spans="2:15" x14ac:dyDescent="0.45">
      <c r="B91" s="47" t="s">
        <v>159</v>
      </c>
      <c r="C91" s="47" t="s">
        <v>160</v>
      </c>
      <c r="D91" s="48">
        <v>68862</v>
      </c>
      <c r="E91" s="48">
        <v>46794</v>
      </c>
      <c r="F91" s="48">
        <v>22068</v>
      </c>
      <c r="G91" s="74">
        <v>578829562</v>
      </c>
      <c r="H91" s="74">
        <v>387704151</v>
      </c>
      <c r="I91" s="74">
        <v>191125411</v>
      </c>
      <c r="J91" s="48">
        <v>67970</v>
      </c>
      <c r="K91" s="49">
        <v>571379082</v>
      </c>
      <c r="L91" s="49">
        <v>8406</v>
      </c>
      <c r="M91" s="50">
        <v>0.98199999999999998</v>
      </c>
      <c r="N91" s="50">
        <v>0.01</v>
      </c>
      <c r="O91">
        <v>1.0999999999999999E-2</v>
      </c>
    </row>
    <row r="92" spans="2:15" x14ac:dyDescent="0.45">
      <c r="B92" s="47" t="s">
        <v>162</v>
      </c>
      <c r="C92" s="47" t="s">
        <v>84</v>
      </c>
      <c r="D92" s="48">
        <v>7238</v>
      </c>
      <c r="E92" s="48">
        <v>5078</v>
      </c>
      <c r="F92" s="48">
        <v>2160</v>
      </c>
      <c r="G92" s="74">
        <v>57331678.810000002</v>
      </c>
      <c r="H92" s="74">
        <v>39195845.810000002</v>
      </c>
      <c r="I92" s="74">
        <v>18135833</v>
      </c>
      <c r="J92" s="48">
        <v>7018</v>
      </c>
      <c r="K92" s="49">
        <v>54615223</v>
      </c>
      <c r="L92" s="49">
        <v>7782</v>
      </c>
      <c r="M92" s="50">
        <v>0.91500000000000004</v>
      </c>
      <c r="N92" s="50">
        <v>0.06</v>
      </c>
      <c r="O92">
        <v>1.4999999999999999E-2</v>
      </c>
    </row>
    <row r="93" spans="2:15" x14ac:dyDescent="0.45">
      <c r="B93" s="47" t="s">
        <v>165</v>
      </c>
      <c r="C93" s="47" t="s">
        <v>164</v>
      </c>
      <c r="D93" s="48">
        <v>13318</v>
      </c>
      <c r="E93" s="48">
        <v>8293</v>
      </c>
      <c r="F93" s="48">
        <v>5025</v>
      </c>
      <c r="G93" s="74">
        <v>112499649</v>
      </c>
      <c r="H93" s="74">
        <v>70723197</v>
      </c>
      <c r="I93" s="74">
        <v>41776452</v>
      </c>
      <c r="J93" s="48">
        <v>13183</v>
      </c>
      <c r="K93" s="49">
        <v>109831791</v>
      </c>
      <c r="L93" s="49">
        <v>8331</v>
      </c>
      <c r="M93" s="50">
        <v>0.97299999999999998</v>
      </c>
      <c r="N93" s="50">
        <v>1.4E-2</v>
      </c>
      <c r="O93">
        <v>2.8000000000000001E-2</v>
      </c>
    </row>
    <row r="94" spans="2:15" x14ac:dyDescent="0.45">
      <c r="B94" s="47" t="s">
        <v>166</v>
      </c>
      <c r="C94" s="47" t="s">
        <v>167</v>
      </c>
      <c r="D94" s="48">
        <v>2793</v>
      </c>
      <c r="E94" s="48">
        <v>1902</v>
      </c>
      <c r="F94" s="48">
        <v>891</v>
      </c>
      <c r="G94" s="74">
        <v>23433626</v>
      </c>
      <c r="H94" s="74">
        <v>15602355</v>
      </c>
      <c r="I94" s="74">
        <v>7831271</v>
      </c>
      <c r="J94" s="48">
        <v>2762</v>
      </c>
      <c r="K94" s="49">
        <v>23122880</v>
      </c>
      <c r="L94" s="49">
        <v>8372</v>
      </c>
      <c r="M94" s="50">
        <v>0.98399999999999999</v>
      </c>
      <c r="N94" s="50">
        <v>1.0999999999999999E-2</v>
      </c>
      <c r="O94">
        <v>0</v>
      </c>
    </row>
    <row r="95" spans="2:15" x14ac:dyDescent="0.45">
      <c r="B95" s="47" t="s">
        <v>168</v>
      </c>
      <c r="C95" s="47" t="s">
        <v>169</v>
      </c>
      <c r="D95" s="48">
        <v>8187</v>
      </c>
      <c r="E95" s="48">
        <v>5287</v>
      </c>
      <c r="F95" s="48">
        <v>2900</v>
      </c>
      <c r="G95" s="74">
        <v>77483351.669999987</v>
      </c>
      <c r="H95" s="74">
        <v>50000497.319999985</v>
      </c>
      <c r="I95" s="74">
        <v>27482854.350000001</v>
      </c>
      <c r="J95" s="48">
        <v>8164</v>
      </c>
      <c r="K95" s="49">
        <v>77158103</v>
      </c>
      <c r="L95" s="49">
        <v>9451</v>
      </c>
      <c r="M95" s="50">
        <v>0.97499999999999998</v>
      </c>
      <c r="N95" s="50">
        <v>1.4999999999999999E-2</v>
      </c>
      <c r="O95">
        <v>0.317</v>
      </c>
    </row>
    <row r="96" spans="2:15" x14ac:dyDescent="0.45">
      <c r="B96" s="47" t="s">
        <v>170</v>
      </c>
      <c r="C96" s="47" t="s">
        <v>171</v>
      </c>
      <c r="D96" s="48">
        <v>10989</v>
      </c>
      <c r="E96" s="48">
        <v>7611</v>
      </c>
      <c r="F96" s="48">
        <v>3378</v>
      </c>
      <c r="G96" s="74">
        <v>89791652.559999973</v>
      </c>
      <c r="H96" s="74">
        <v>60546454.009999976</v>
      </c>
      <c r="I96" s="74">
        <v>29245198.549999997</v>
      </c>
      <c r="J96" s="48">
        <v>10782</v>
      </c>
      <c r="K96" s="49">
        <v>87050798</v>
      </c>
      <c r="L96" s="49">
        <v>8074</v>
      </c>
      <c r="M96" s="50">
        <v>0.94799999999999995</v>
      </c>
      <c r="N96" s="50">
        <v>2.8000000000000001E-2</v>
      </c>
      <c r="O96">
        <v>0</v>
      </c>
    </row>
    <row r="97" spans="2:15" x14ac:dyDescent="0.45">
      <c r="B97" s="47" t="s">
        <v>268</v>
      </c>
      <c r="C97" s="47" t="s">
        <v>279</v>
      </c>
      <c r="D97" s="48">
        <v>154</v>
      </c>
      <c r="E97" s="48">
        <v>154</v>
      </c>
      <c r="F97" s="48">
        <v>0</v>
      </c>
      <c r="G97" s="74">
        <v>722557</v>
      </c>
      <c r="H97" s="74">
        <v>722557</v>
      </c>
      <c r="I97" s="74">
        <v>0</v>
      </c>
      <c r="J97" s="48">
        <v>0</v>
      </c>
      <c r="K97" s="49">
        <v>0</v>
      </c>
      <c r="L97" s="49">
        <v>0</v>
      </c>
      <c r="M97" s="50">
        <v>0</v>
      </c>
      <c r="N97" s="50">
        <v>0</v>
      </c>
      <c r="O97">
        <v>2.9000000000000001E-2</v>
      </c>
    </row>
    <row r="98" spans="2:15" x14ac:dyDescent="0.45">
      <c r="B98" s="47" t="s">
        <v>173</v>
      </c>
      <c r="C98" s="47" t="s">
        <v>174</v>
      </c>
      <c r="D98" s="48">
        <v>2404</v>
      </c>
      <c r="E98" s="48">
        <v>1590</v>
      </c>
      <c r="F98" s="48">
        <v>814</v>
      </c>
      <c r="G98" s="74">
        <v>22252658</v>
      </c>
      <c r="H98" s="74">
        <v>14716499</v>
      </c>
      <c r="I98" s="74">
        <v>7536159</v>
      </c>
      <c r="J98" s="48">
        <v>2355</v>
      </c>
      <c r="K98" s="49">
        <v>21644360</v>
      </c>
      <c r="L98" s="49">
        <v>9191</v>
      </c>
      <c r="M98" s="50">
        <v>0.55700000000000005</v>
      </c>
      <c r="N98" s="50">
        <v>0.316</v>
      </c>
      <c r="O98">
        <v>3.9E-2</v>
      </c>
    </row>
    <row r="99" spans="2:15" x14ac:dyDescent="0.45">
      <c r="B99" s="47" t="s">
        <v>177</v>
      </c>
      <c r="C99" s="47" t="s">
        <v>102</v>
      </c>
      <c r="D99" s="48">
        <v>89</v>
      </c>
      <c r="E99" s="48">
        <v>69</v>
      </c>
      <c r="F99" s="48">
        <v>20</v>
      </c>
      <c r="G99" s="74">
        <v>833871</v>
      </c>
      <c r="H99" s="74">
        <v>648870</v>
      </c>
      <c r="I99" s="74">
        <v>185001</v>
      </c>
      <c r="J99" s="48">
        <v>88</v>
      </c>
      <c r="K99" s="49">
        <v>823871</v>
      </c>
      <c r="L99" s="49">
        <v>9362</v>
      </c>
      <c r="M99" s="50">
        <v>0.97699999999999998</v>
      </c>
      <c r="N99" s="50">
        <v>0</v>
      </c>
      <c r="O99">
        <v>0.31900000000000001</v>
      </c>
    </row>
    <row r="100" spans="2:15" x14ac:dyDescent="0.45">
      <c r="B100" s="47" t="s">
        <v>179</v>
      </c>
      <c r="C100" s="47" t="s">
        <v>25</v>
      </c>
      <c r="D100" s="48">
        <v>855</v>
      </c>
      <c r="E100" s="48">
        <v>563</v>
      </c>
      <c r="F100" s="48">
        <v>292</v>
      </c>
      <c r="G100" s="74">
        <v>8094144</v>
      </c>
      <c r="H100" s="74">
        <v>5328986</v>
      </c>
      <c r="I100" s="74">
        <v>2765158</v>
      </c>
      <c r="J100" s="48">
        <v>845</v>
      </c>
      <c r="K100" s="49">
        <v>8030662</v>
      </c>
      <c r="L100" s="49">
        <v>9504</v>
      </c>
      <c r="M100" s="50">
        <v>0.96099999999999997</v>
      </c>
      <c r="N100" s="50">
        <v>2.8000000000000001E-2</v>
      </c>
      <c r="O100">
        <v>0.28599999999999998</v>
      </c>
    </row>
    <row r="101" spans="2:15" x14ac:dyDescent="0.45">
      <c r="B101" s="47" t="s">
        <v>180</v>
      </c>
      <c r="C101" s="47" t="s">
        <v>25</v>
      </c>
      <c r="D101" s="48">
        <v>1961</v>
      </c>
      <c r="E101" s="48">
        <v>1504</v>
      </c>
      <c r="F101" s="48">
        <v>457</v>
      </c>
      <c r="G101" s="74">
        <v>13312524</v>
      </c>
      <c r="H101" s="74">
        <v>9732408</v>
      </c>
      <c r="I101" s="74">
        <v>3580116</v>
      </c>
      <c r="J101" s="48">
        <v>1901</v>
      </c>
      <c r="K101" s="49">
        <v>12947676</v>
      </c>
      <c r="L101" s="49">
        <v>6811</v>
      </c>
      <c r="M101" s="50">
        <v>0.94099999999999995</v>
      </c>
      <c r="N101" s="50">
        <v>3.9E-2</v>
      </c>
      <c r="O101">
        <v>2.5000000000000001E-2</v>
      </c>
    </row>
    <row r="102" spans="2:15" x14ac:dyDescent="0.45">
      <c r="B102" s="47" t="s">
        <v>181</v>
      </c>
      <c r="C102" s="47" t="s">
        <v>126</v>
      </c>
      <c r="D102" s="48">
        <v>72</v>
      </c>
      <c r="E102" s="48">
        <v>47</v>
      </c>
      <c r="F102" s="48">
        <v>25</v>
      </c>
      <c r="G102" s="74">
        <v>675744</v>
      </c>
      <c r="H102" s="74">
        <v>438828</v>
      </c>
      <c r="I102" s="74">
        <v>236916</v>
      </c>
      <c r="J102" s="48">
        <v>72</v>
      </c>
      <c r="K102" s="49">
        <v>675744</v>
      </c>
      <c r="L102" s="49">
        <v>9385</v>
      </c>
      <c r="M102" s="50">
        <v>0.625</v>
      </c>
      <c r="N102" s="50">
        <v>0.31900000000000001</v>
      </c>
      <c r="O102">
        <v>3.1E-2</v>
      </c>
    </row>
    <row r="103" spans="2:15" x14ac:dyDescent="0.45">
      <c r="B103" s="47" t="s">
        <v>182</v>
      </c>
      <c r="C103" s="47" t="s">
        <v>183</v>
      </c>
      <c r="D103" s="48">
        <v>16</v>
      </c>
      <c r="E103" s="48">
        <v>16</v>
      </c>
      <c r="F103" s="48">
        <v>0</v>
      </c>
      <c r="G103" s="74">
        <v>131079</v>
      </c>
      <c r="H103" s="74">
        <v>131079</v>
      </c>
      <c r="I103" s="74">
        <v>0</v>
      </c>
      <c r="J103" s="48">
        <v>14</v>
      </c>
      <c r="K103" s="49">
        <v>115536</v>
      </c>
      <c r="L103" s="49">
        <v>8253</v>
      </c>
      <c r="M103" s="50">
        <v>0.71399999999999997</v>
      </c>
      <c r="N103" s="50">
        <v>0.28599999999999998</v>
      </c>
      <c r="O103">
        <v>6.9000000000000006E-2</v>
      </c>
    </row>
    <row r="104" spans="2:15" x14ac:dyDescent="0.45">
      <c r="B104" s="47" t="s">
        <v>185</v>
      </c>
      <c r="C104" s="47" t="s">
        <v>61</v>
      </c>
      <c r="D104" s="48">
        <v>122</v>
      </c>
      <c r="E104" s="48">
        <v>85</v>
      </c>
      <c r="F104" s="48">
        <v>37</v>
      </c>
      <c r="G104" s="74">
        <v>1088044</v>
      </c>
      <c r="H104" s="74">
        <v>751957</v>
      </c>
      <c r="I104" s="74">
        <v>336087</v>
      </c>
      <c r="J104" s="48">
        <v>121</v>
      </c>
      <c r="K104" s="49">
        <v>1078044</v>
      </c>
      <c r="L104" s="49">
        <v>8909</v>
      </c>
      <c r="M104" s="50">
        <v>0.97499999999999998</v>
      </c>
      <c r="N104" s="50">
        <v>2.5000000000000001E-2</v>
      </c>
      <c r="O104">
        <v>1.2E-2</v>
      </c>
    </row>
    <row r="105" spans="2:15" x14ac:dyDescent="0.45">
      <c r="B105" s="47" t="s">
        <v>186</v>
      </c>
      <c r="C105" s="47" t="s">
        <v>61</v>
      </c>
      <c r="D105" s="48">
        <v>1096</v>
      </c>
      <c r="E105" s="48">
        <v>725</v>
      </c>
      <c r="F105" s="48">
        <v>371</v>
      </c>
      <c r="G105" s="74">
        <v>10410574</v>
      </c>
      <c r="H105" s="74">
        <v>6834003</v>
      </c>
      <c r="I105" s="74">
        <v>3576571</v>
      </c>
      <c r="J105" s="48">
        <v>1070</v>
      </c>
      <c r="K105" s="49">
        <v>10201118</v>
      </c>
      <c r="L105" s="49">
        <v>9534</v>
      </c>
      <c r="M105" s="50">
        <v>0.94699999999999995</v>
      </c>
      <c r="N105" s="50">
        <v>3.1E-2</v>
      </c>
      <c r="O105">
        <v>6.0000000000000001E-3</v>
      </c>
    </row>
    <row r="106" spans="2:15" x14ac:dyDescent="0.45">
      <c r="B106" s="47" t="s">
        <v>187</v>
      </c>
      <c r="C106" s="47" t="s">
        <v>76</v>
      </c>
      <c r="D106" s="48">
        <v>113</v>
      </c>
      <c r="E106" s="48">
        <v>74</v>
      </c>
      <c r="F106" s="48">
        <v>39</v>
      </c>
      <c r="G106" s="74">
        <v>1082031</v>
      </c>
      <c r="H106" s="74">
        <v>697031</v>
      </c>
      <c r="I106" s="74">
        <v>385000</v>
      </c>
      <c r="J106" s="48">
        <v>101</v>
      </c>
      <c r="K106" s="49">
        <v>959030</v>
      </c>
      <c r="L106" s="49">
        <v>9495</v>
      </c>
      <c r="M106" s="50">
        <v>0.90100000000000002</v>
      </c>
      <c r="N106" s="50">
        <v>6.9000000000000006E-2</v>
      </c>
      <c r="O106">
        <v>5.5E-2</v>
      </c>
    </row>
    <row r="107" spans="2:15" x14ac:dyDescent="0.45">
      <c r="B107" s="47" t="s">
        <v>188</v>
      </c>
      <c r="C107" s="47" t="s">
        <v>189</v>
      </c>
      <c r="D107" s="48">
        <v>28566</v>
      </c>
      <c r="E107" s="48">
        <v>21021</v>
      </c>
      <c r="F107" s="48">
        <v>7545</v>
      </c>
      <c r="G107" s="74">
        <v>196238425</v>
      </c>
      <c r="H107" s="74">
        <v>136519721</v>
      </c>
      <c r="I107" s="74">
        <v>59718704</v>
      </c>
      <c r="J107" s="48">
        <v>28085</v>
      </c>
      <c r="K107" s="49">
        <v>191222403</v>
      </c>
      <c r="L107" s="49">
        <v>6809</v>
      </c>
      <c r="M107" s="50">
        <v>0.97799999999999998</v>
      </c>
      <c r="N107" s="50">
        <v>1.2E-2</v>
      </c>
      <c r="O107">
        <v>0.14499999999999999</v>
      </c>
    </row>
    <row r="108" spans="2:15" x14ac:dyDescent="0.45">
      <c r="B108" s="47" t="s">
        <v>190</v>
      </c>
      <c r="C108" s="47" t="s">
        <v>23</v>
      </c>
      <c r="D108" s="48">
        <v>13362</v>
      </c>
      <c r="E108" s="48">
        <v>8927</v>
      </c>
      <c r="F108" s="48">
        <v>4435</v>
      </c>
      <c r="G108" s="74">
        <v>117371224</v>
      </c>
      <c r="H108" s="74">
        <v>77146723</v>
      </c>
      <c r="I108" s="74">
        <v>40224501</v>
      </c>
      <c r="J108" s="48">
        <v>13177</v>
      </c>
      <c r="K108" s="49">
        <v>114780597</v>
      </c>
      <c r="L108" s="49">
        <v>8711</v>
      </c>
      <c r="M108" s="50">
        <v>0.99099999999999999</v>
      </c>
      <c r="N108" s="50">
        <v>6.0000000000000001E-3</v>
      </c>
      <c r="O108">
        <v>5.0999999999999997E-2</v>
      </c>
    </row>
    <row r="109" spans="2:15" x14ac:dyDescent="0.45">
      <c r="B109" s="47" t="s">
        <v>191</v>
      </c>
      <c r="C109" s="47" t="s">
        <v>23</v>
      </c>
      <c r="D109" s="48">
        <v>9690</v>
      </c>
      <c r="E109" s="48">
        <v>6512</v>
      </c>
      <c r="F109" s="48">
        <v>3178</v>
      </c>
      <c r="G109" s="74">
        <v>88140855</v>
      </c>
      <c r="H109" s="74">
        <v>58146787</v>
      </c>
      <c r="I109" s="74">
        <v>29994068</v>
      </c>
      <c r="J109" s="48">
        <v>9545</v>
      </c>
      <c r="K109" s="49">
        <v>85938089</v>
      </c>
      <c r="L109" s="49">
        <v>9003</v>
      </c>
      <c r="M109" s="50">
        <v>0.92900000000000005</v>
      </c>
      <c r="N109" s="50">
        <v>5.5E-2</v>
      </c>
      <c r="O109">
        <v>0.125</v>
      </c>
    </row>
    <row r="110" spans="2:15" x14ac:dyDescent="0.45">
      <c r="B110" s="47" t="s">
        <v>192</v>
      </c>
      <c r="C110" s="47" t="s">
        <v>193</v>
      </c>
      <c r="D110" s="48">
        <v>12732</v>
      </c>
      <c r="E110" s="48">
        <v>7856</v>
      </c>
      <c r="F110" s="48">
        <v>4876</v>
      </c>
      <c r="G110" s="74">
        <v>120660495.66000001</v>
      </c>
      <c r="H110" s="74">
        <v>73940509.150000006</v>
      </c>
      <c r="I110" s="74">
        <v>46719986.510000005</v>
      </c>
      <c r="J110" s="48">
        <v>12530</v>
      </c>
      <c r="K110" s="49">
        <v>118441710</v>
      </c>
      <c r="L110" s="49">
        <v>9453</v>
      </c>
      <c r="M110" s="50">
        <v>0.81599999999999995</v>
      </c>
      <c r="N110" s="50">
        <v>0.14499999999999999</v>
      </c>
      <c r="O110">
        <v>1.0999999999999999E-2</v>
      </c>
    </row>
    <row r="111" spans="2:15" x14ac:dyDescent="0.45">
      <c r="B111" s="47" t="s">
        <v>194</v>
      </c>
      <c r="C111" s="47" t="s">
        <v>195</v>
      </c>
      <c r="D111" s="48">
        <v>97753</v>
      </c>
      <c r="E111" s="48">
        <v>68582</v>
      </c>
      <c r="F111" s="48">
        <v>29171</v>
      </c>
      <c r="G111" s="74">
        <v>762244174.43000007</v>
      </c>
      <c r="H111" s="74">
        <v>490716173.42000002</v>
      </c>
      <c r="I111" s="74">
        <v>271528001.01000005</v>
      </c>
      <c r="J111" s="48">
        <v>96917</v>
      </c>
      <c r="K111" s="49">
        <v>754400561</v>
      </c>
      <c r="L111" s="49">
        <v>7784</v>
      </c>
      <c r="M111" s="50">
        <v>0.92400000000000004</v>
      </c>
      <c r="N111" s="50">
        <v>0.05</v>
      </c>
      <c r="O111">
        <v>0.16700000000000001</v>
      </c>
    </row>
    <row r="112" spans="2:15" x14ac:dyDescent="0.45">
      <c r="B112" s="47" t="s">
        <v>196</v>
      </c>
      <c r="C112" s="47" t="s">
        <v>197</v>
      </c>
      <c r="D112" s="48">
        <v>7111</v>
      </c>
      <c r="E112" s="48">
        <v>4679</v>
      </c>
      <c r="F112" s="48">
        <v>2432</v>
      </c>
      <c r="G112" s="74">
        <v>60983122.170000002</v>
      </c>
      <c r="H112" s="74">
        <v>39518462.239999995</v>
      </c>
      <c r="I112" s="74">
        <v>21464659.930000003</v>
      </c>
      <c r="J112" s="48">
        <v>6959</v>
      </c>
      <c r="K112" s="49">
        <v>59244761</v>
      </c>
      <c r="L112" s="49">
        <v>8513</v>
      </c>
      <c r="M112" s="50">
        <v>0.82599999999999996</v>
      </c>
      <c r="N112" s="50">
        <v>0.126</v>
      </c>
      <c r="O112">
        <v>0.104</v>
      </c>
    </row>
    <row r="113" spans="2:15" x14ac:dyDescent="0.45">
      <c r="B113" s="47" t="s">
        <v>198</v>
      </c>
      <c r="C113" s="47" t="s">
        <v>199</v>
      </c>
      <c r="D113" s="48">
        <v>446865</v>
      </c>
      <c r="E113" s="48">
        <v>325569</v>
      </c>
      <c r="F113" s="48">
        <v>121296</v>
      </c>
      <c r="G113" s="74">
        <v>3210930892</v>
      </c>
      <c r="H113" s="74">
        <v>2293887562</v>
      </c>
      <c r="I113" s="74">
        <v>917043330</v>
      </c>
      <c r="J113" s="48">
        <v>437253</v>
      </c>
      <c r="K113" s="49">
        <v>3143404746</v>
      </c>
      <c r="L113" s="49">
        <v>7189</v>
      </c>
      <c r="M113" s="50">
        <v>0.97599999999999998</v>
      </c>
      <c r="N113" s="50">
        <v>1.0999999999999999E-2</v>
      </c>
      <c r="O113">
        <v>6.7000000000000004E-2</v>
      </c>
    </row>
    <row r="114" spans="2:15" x14ac:dyDescent="0.45">
      <c r="B114" s="47" t="s">
        <v>272</v>
      </c>
      <c r="C114" s="47" t="s">
        <v>281</v>
      </c>
      <c r="D114" s="48">
        <v>468</v>
      </c>
      <c r="E114" s="48">
        <v>374</v>
      </c>
      <c r="F114" s="48">
        <v>94</v>
      </c>
      <c r="G114" s="74">
        <v>3194998</v>
      </c>
      <c r="H114" s="74">
        <v>2506490</v>
      </c>
      <c r="I114" s="74">
        <v>688508</v>
      </c>
      <c r="J114" s="48">
        <v>438</v>
      </c>
      <c r="K114" s="49">
        <v>2870335</v>
      </c>
      <c r="L114" s="49">
        <v>6553</v>
      </c>
      <c r="M114" s="50">
        <v>0.749</v>
      </c>
      <c r="N114" s="50">
        <v>0.16700000000000001</v>
      </c>
      <c r="O114">
        <v>1.2999999999999999E-2</v>
      </c>
    </row>
    <row r="115" spans="2:15" x14ac:dyDescent="0.45">
      <c r="B115" s="47" t="s">
        <v>200</v>
      </c>
      <c r="C115" s="47" t="s">
        <v>176</v>
      </c>
      <c r="D115" s="48">
        <v>138312</v>
      </c>
      <c r="E115" s="48">
        <v>99895</v>
      </c>
      <c r="F115" s="48">
        <v>38417</v>
      </c>
      <c r="G115" s="74">
        <v>1054246086</v>
      </c>
      <c r="H115" s="74">
        <v>735691263</v>
      </c>
      <c r="I115" s="74">
        <v>318554823</v>
      </c>
      <c r="J115" s="48">
        <v>136758</v>
      </c>
      <c r="K115" s="49">
        <v>1041609989</v>
      </c>
      <c r="L115" s="49">
        <v>7616</v>
      </c>
      <c r="M115" s="50">
        <v>0.86199999999999999</v>
      </c>
      <c r="N115" s="50">
        <v>0.104</v>
      </c>
      <c r="O115">
        <v>0.19700000000000001</v>
      </c>
    </row>
    <row r="116" spans="2:15" x14ac:dyDescent="0.45">
      <c r="B116" s="47" t="s">
        <v>201</v>
      </c>
      <c r="C116" s="47" t="s">
        <v>3</v>
      </c>
      <c r="D116" s="48">
        <v>205342</v>
      </c>
      <c r="E116" s="48">
        <v>142251</v>
      </c>
      <c r="F116" s="48">
        <v>63091</v>
      </c>
      <c r="G116" s="74">
        <v>1634860383.26</v>
      </c>
      <c r="H116" s="74">
        <v>1107736295.8899999</v>
      </c>
      <c r="I116" s="74">
        <v>527124087.37</v>
      </c>
      <c r="J116" s="48">
        <v>202265</v>
      </c>
      <c r="K116" s="49">
        <v>1607521411</v>
      </c>
      <c r="L116" s="49">
        <v>7948</v>
      </c>
      <c r="M116" s="50">
        <v>0.90500000000000003</v>
      </c>
      <c r="N116" s="50">
        <v>6.7000000000000004E-2</v>
      </c>
      <c r="O116">
        <v>0.11700000000000001</v>
      </c>
    </row>
    <row r="117" spans="2:15" x14ac:dyDescent="0.45">
      <c r="B117" s="47" t="s">
        <v>203</v>
      </c>
      <c r="C117" s="47" t="s">
        <v>204</v>
      </c>
      <c r="D117" s="48">
        <v>14767</v>
      </c>
      <c r="E117" s="48">
        <v>10272</v>
      </c>
      <c r="F117" s="48">
        <v>4495</v>
      </c>
      <c r="G117" s="74">
        <v>124261874.98999999</v>
      </c>
      <c r="H117" s="74">
        <v>84955959.799999997</v>
      </c>
      <c r="I117" s="74">
        <v>39305915.189999998</v>
      </c>
      <c r="J117" s="48">
        <v>14466</v>
      </c>
      <c r="K117" s="49">
        <v>121685803</v>
      </c>
      <c r="L117" s="49">
        <v>8412</v>
      </c>
      <c r="M117" s="50">
        <v>0.97499999999999998</v>
      </c>
      <c r="N117" s="50">
        <v>1.2999999999999999E-2</v>
      </c>
      <c r="O117">
        <v>5.0000000000000001E-3</v>
      </c>
    </row>
    <row r="118" spans="2:15" x14ac:dyDescent="0.45">
      <c r="B118" s="47" t="s">
        <v>273</v>
      </c>
      <c r="C118" s="47" t="s">
        <v>282</v>
      </c>
      <c r="D118" s="48">
        <v>538</v>
      </c>
      <c r="E118" s="48">
        <v>346</v>
      </c>
      <c r="F118" s="48">
        <v>192</v>
      </c>
      <c r="G118" s="74">
        <v>5197617.5600000005</v>
      </c>
      <c r="H118" s="74">
        <v>3357341.5600000005</v>
      </c>
      <c r="I118" s="74">
        <v>1840276</v>
      </c>
      <c r="J118" s="48">
        <v>436</v>
      </c>
      <c r="K118" s="49">
        <v>4266332</v>
      </c>
      <c r="L118" s="49">
        <v>9785</v>
      </c>
      <c r="M118" s="50">
        <v>0.05</v>
      </c>
      <c r="N118" s="50">
        <v>0.19700000000000001</v>
      </c>
      <c r="O118">
        <v>0.219</v>
      </c>
    </row>
    <row r="119" spans="2:15" x14ac:dyDescent="0.45">
      <c r="B119" s="47" t="s">
        <v>205</v>
      </c>
      <c r="C119" s="47" t="s">
        <v>61</v>
      </c>
      <c r="D119" s="48">
        <v>1688</v>
      </c>
      <c r="E119" s="48">
        <v>1208</v>
      </c>
      <c r="F119" s="48">
        <v>480</v>
      </c>
      <c r="G119" s="74">
        <v>12736735.749999998</v>
      </c>
      <c r="H119" s="74">
        <v>8831690.8199999984</v>
      </c>
      <c r="I119" s="74">
        <v>3905044.93</v>
      </c>
      <c r="J119" s="48">
        <v>1617</v>
      </c>
      <c r="K119" s="49">
        <v>12281774</v>
      </c>
      <c r="L119" s="49">
        <v>7595</v>
      </c>
      <c r="M119" s="50">
        <v>0.81</v>
      </c>
      <c r="N119" s="50">
        <v>0.11600000000000001</v>
      </c>
      <c r="O119">
        <v>8.6999999999999994E-2</v>
      </c>
    </row>
    <row r="120" spans="2:15" x14ac:dyDescent="0.45">
      <c r="B120" s="47" t="s">
        <v>206</v>
      </c>
      <c r="C120" s="47" t="s">
        <v>39</v>
      </c>
      <c r="D120" s="48">
        <v>228</v>
      </c>
      <c r="E120" s="48">
        <v>183</v>
      </c>
      <c r="F120" s="48">
        <v>45</v>
      </c>
      <c r="G120" s="74">
        <v>1681622</v>
      </c>
      <c r="H120" s="74">
        <v>1371537</v>
      </c>
      <c r="I120" s="74">
        <v>310085</v>
      </c>
      <c r="J120" s="48">
        <v>221</v>
      </c>
      <c r="K120" s="49">
        <v>1644518</v>
      </c>
      <c r="L120" s="49">
        <v>7441</v>
      </c>
      <c r="M120" s="50">
        <v>0.97699999999999998</v>
      </c>
      <c r="N120" s="50">
        <v>5.0000000000000001E-3</v>
      </c>
      <c r="O120">
        <v>4.3999999999999997E-2</v>
      </c>
    </row>
    <row r="121" spans="2:15" x14ac:dyDescent="0.45">
      <c r="B121" s="47" t="s">
        <v>207</v>
      </c>
      <c r="C121" s="47" t="s">
        <v>35</v>
      </c>
      <c r="D121" s="48">
        <v>34</v>
      </c>
      <c r="E121" s="48">
        <v>22</v>
      </c>
      <c r="F121" s="48">
        <v>12</v>
      </c>
      <c r="G121" s="74">
        <v>324000</v>
      </c>
      <c r="H121" s="74">
        <v>208500</v>
      </c>
      <c r="I121" s="74">
        <v>115500</v>
      </c>
      <c r="J121" s="48">
        <v>34</v>
      </c>
      <c r="K121" s="49">
        <v>324000</v>
      </c>
      <c r="L121" s="49">
        <v>9529</v>
      </c>
      <c r="M121" s="50">
        <v>0.441</v>
      </c>
      <c r="N121" s="50">
        <v>0.20599999999999999</v>
      </c>
      <c r="O121">
        <v>1.7999999999999999E-2</v>
      </c>
    </row>
    <row r="122" spans="2:15" x14ac:dyDescent="0.45">
      <c r="B122" s="47" t="s">
        <v>210</v>
      </c>
      <c r="C122" s="47" t="s">
        <v>211</v>
      </c>
      <c r="D122" s="48">
        <v>30546</v>
      </c>
      <c r="E122" s="48">
        <v>22814</v>
      </c>
      <c r="F122" s="48">
        <v>7732</v>
      </c>
      <c r="G122" s="74">
        <v>235763896</v>
      </c>
      <c r="H122" s="74">
        <v>171479913</v>
      </c>
      <c r="I122" s="74">
        <v>64283983</v>
      </c>
      <c r="J122" s="48">
        <v>29799</v>
      </c>
      <c r="K122" s="49">
        <v>230202309</v>
      </c>
      <c r="L122" s="49">
        <v>7725</v>
      </c>
      <c r="M122" s="50">
        <v>0.879</v>
      </c>
      <c r="N122" s="50">
        <v>8.6999999999999994E-2</v>
      </c>
      <c r="O122">
        <v>1.2E-2</v>
      </c>
    </row>
    <row r="123" spans="2:15" x14ac:dyDescent="0.45">
      <c r="B123" s="47" t="s">
        <v>212</v>
      </c>
      <c r="C123" s="47" t="s">
        <v>213</v>
      </c>
      <c r="D123" s="48">
        <v>25488</v>
      </c>
      <c r="E123" s="48">
        <v>17834</v>
      </c>
      <c r="F123" s="48">
        <v>7654</v>
      </c>
      <c r="G123" s="74">
        <v>195314254.56999999</v>
      </c>
      <c r="H123" s="74">
        <v>134249683.41</v>
      </c>
      <c r="I123" s="74">
        <v>61064571.159999996</v>
      </c>
      <c r="J123" s="48">
        <v>24899</v>
      </c>
      <c r="K123" s="49">
        <v>191761436</v>
      </c>
      <c r="L123" s="49">
        <v>7702</v>
      </c>
      <c r="M123" s="50">
        <v>0.91700000000000004</v>
      </c>
      <c r="N123" s="50">
        <v>4.3999999999999997E-2</v>
      </c>
      <c r="O123">
        <v>3.0000000000000001E-3</v>
      </c>
    </row>
    <row r="124" spans="2:15" x14ac:dyDescent="0.45">
      <c r="B124" s="47" t="s">
        <v>214</v>
      </c>
      <c r="C124" s="47" t="s">
        <v>215</v>
      </c>
      <c r="D124" s="48">
        <v>487832</v>
      </c>
      <c r="E124" s="48">
        <v>343755</v>
      </c>
      <c r="F124" s="48">
        <v>144077</v>
      </c>
      <c r="G124" s="74">
        <v>3544291356.6299996</v>
      </c>
      <c r="H124" s="74">
        <v>2385624534.7599998</v>
      </c>
      <c r="I124" s="74">
        <v>1158666821.8699999</v>
      </c>
      <c r="J124" s="48">
        <v>463803</v>
      </c>
      <c r="K124" s="49">
        <v>3350866919</v>
      </c>
      <c r="L124" s="49">
        <v>7225</v>
      </c>
      <c r="M124" s="50">
        <v>0.96099999999999997</v>
      </c>
      <c r="N124" s="50">
        <v>1.7999999999999999E-2</v>
      </c>
      <c r="O124">
        <v>3.2000000000000001E-2</v>
      </c>
    </row>
    <row r="125" spans="2:15" x14ac:dyDescent="0.45">
      <c r="B125" s="47" t="s">
        <v>216</v>
      </c>
      <c r="C125" s="47" t="s">
        <v>164</v>
      </c>
      <c r="D125" s="48">
        <v>124802</v>
      </c>
      <c r="E125" s="48">
        <v>73545</v>
      </c>
      <c r="F125" s="48">
        <v>51257</v>
      </c>
      <c r="G125" s="74">
        <v>1026709858.5200001</v>
      </c>
      <c r="H125" s="74">
        <v>580774034.3900001</v>
      </c>
      <c r="I125" s="74">
        <v>445935824.13</v>
      </c>
      <c r="J125" s="48">
        <v>122654</v>
      </c>
      <c r="K125" s="49">
        <v>993683572</v>
      </c>
      <c r="L125" s="49">
        <v>8102</v>
      </c>
      <c r="M125" s="50">
        <v>0.98199999999999998</v>
      </c>
      <c r="N125" s="50">
        <v>1.2E-2</v>
      </c>
      <c r="O125">
        <v>0.156</v>
      </c>
    </row>
    <row r="126" spans="2:15" x14ac:dyDescent="0.45">
      <c r="B126" s="47" t="s">
        <v>217</v>
      </c>
      <c r="C126" s="47" t="s">
        <v>61</v>
      </c>
      <c r="D126" s="48">
        <v>325</v>
      </c>
      <c r="E126" s="48">
        <v>313</v>
      </c>
      <c r="F126" s="48">
        <v>12</v>
      </c>
      <c r="G126" s="74">
        <v>700373</v>
      </c>
      <c r="H126" s="74">
        <v>651344</v>
      </c>
      <c r="I126" s="74">
        <v>49029</v>
      </c>
      <c r="J126" s="48">
        <v>289</v>
      </c>
      <c r="K126" s="49">
        <v>367762</v>
      </c>
      <c r="L126" s="49">
        <v>1273</v>
      </c>
      <c r="M126" s="50">
        <v>0.97599999999999998</v>
      </c>
      <c r="N126" s="50">
        <v>3.0000000000000001E-3</v>
      </c>
      <c r="O126">
        <v>2.5999999999999999E-2</v>
      </c>
    </row>
    <row r="127" spans="2:15" x14ac:dyDescent="0.45">
      <c r="B127" s="47" t="s">
        <v>218</v>
      </c>
      <c r="C127" s="47" t="s">
        <v>7</v>
      </c>
      <c r="D127" s="48">
        <v>7084</v>
      </c>
      <c r="E127" s="48">
        <v>6273</v>
      </c>
      <c r="F127" s="48">
        <v>811</v>
      </c>
      <c r="G127" s="74">
        <v>27718213</v>
      </c>
      <c r="H127" s="74">
        <v>22939963</v>
      </c>
      <c r="I127" s="74">
        <v>4778250</v>
      </c>
      <c r="J127" s="48">
        <v>6227</v>
      </c>
      <c r="K127" s="49">
        <v>25098298</v>
      </c>
      <c r="L127" s="49">
        <v>4031</v>
      </c>
      <c r="M127" s="50">
        <v>0.91900000000000004</v>
      </c>
      <c r="N127" s="50">
        <v>3.2000000000000001E-2</v>
      </c>
      <c r="O127">
        <v>4.0000000000000001E-3</v>
      </c>
    </row>
    <row r="128" spans="2:15" x14ac:dyDescent="0.45">
      <c r="B128" s="47" t="s">
        <v>219</v>
      </c>
      <c r="C128" s="47" t="s">
        <v>35</v>
      </c>
      <c r="D128" s="48">
        <v>210</v>
      </c>
      <c r="E128" s="48">
        <v>143</v>
      </c>
      <c r="F128" s="48">
        <v>67</v>
      </c>
      <c r="G128" s="74">
        <v>1925152</v>
      </c>
      <c r="H128" s="74">
        <v>1300506</v>
      </c>
      <c r="I128" s="74">
        <v>624646</v>
      </c>
      <c r="J128" s="48">
        <v>200</v>
      </c>
      <c r="K128" s="49">
        <v>1858341</v>
      </c>
      <c r="L128" s="49">
        <v>9292</v>
      </c>
      <c r="M128" s="50">
        <v>0.65500000000000003</v>
      </c>
      <c r="N128" s="50">
        <v>0.155</v>
      </c>
      <c r="O128">
        <v>5.5E-2</v>
      </c>
    </row>
    <row r="129" spans="1:15" x14ac:dyDescent="0.45">
      <c r="B129" s="47" t="s">
        <v>220</v>
      </c>
      <c r="C129" s="47" t="s">
        <v>221</v>
      </c>
      <c r="D129" s="48">
        <v>3064</v>
      </c>
      <c r="E129" s="48">
        <v>2134</v>
      </c>
      <c r="F129" s="48">
        <v>930</v>
      </c>
      <c r="G129" s="74">
        <v>27442419</v>
      </c>
      <c r="H129" s="74">
        <v>19362953</v>
      </c>
      <c r="I129" s="74">
        <v>8079466</v>
      </c>
      <c r="J129" s="48">
        <v>3008</v>
      </c>
      <c r="K129" s="49">
        <v>26758025</v>
      </c>
      <c r="L129" s="49">
        <v>8896</v>
      </c>
      <c r="M129" s="50">
        <v>0.89800000000000002</v>
      </c>
      <c r="N129" s="50">
        <v>2.5999999999999999E-2</v>
      </c>
      <c r="O129">
        <v>5.8999999999999997E-2</v>
      </c>
    </row>
    <row r="130" spans="1:15" x14ac:dyDescent="0.45">
      <c r="B130" s="47" t="s">
        <v>222</v>
      </c>
      <c r="C130" s="47" t="s">
        <v>223</v>
      </c>
      <c r="D130" s="48">
        <v>27620</v>
      </c>
      <c r="E130" s="48">
        <v>19023</v>
      </c>
      <c r="F130" s="48">
        <v>8597</v>
      </c>
      <c r="G130" s="74">
        <v>219623292</v>
      </c>
      <c r="H130" s="74">
        <v>147173014</v>
      </c>
      <c r="I130" s="74">
        <v>72450278</v>
      </c>
      <c r="J130" s="48">
        <v>26088</v>
      </c>
      <c r="K130" s="49">
        <v>208702944</v>
      </c>
      <c r="L130" s="49">
        <v>8000</v>
      </c>
      <c r="M130" s="50">
        <v>0.996</v>
      </c>
      <c r="N130" s="50">
        <v>3.0000000000000001E-3</v>
      </c>
      <c r="O130">
        <v>0.152</v>
      </c>
    </row>
    <row r="131" spans="1:15" x14ac:dyDescent="0.45">
      <c r="B131" s="47" t="s">
        <v>224</v>
      </c>
      <c r="C131" s="47" t="s">
        <v>225</v>
      </c>
      <c r="D131" s="48">
        <v>12550</v>
      </c>
      <c r="E131" s="48">
        <v>8177</v>
      </c>
      <c r="F131" s="48">
        <v>4373</v>
      </c>
      <c r="G131" s="74">
        <v>114970485.89000002</v>
      </c>
      <c r="H131" s="74">
        <v>74106365.540000021</v>
      </c>
      <c r="I131" s="74">
        <v>40864120.349999994</v>
      </c>
      <c r="J131" s="48">
        <v>12442</v>
      </c>
      <c r="K131" s="49">
        <v>113931301</v>
      </c>
      <c r="L131" s="49">
        <v>9157</v>
      </c>
      <c r="M131" s="50">
        <v>0.85399999999999998</v>
      </c>
      <c r="N131" s="50">
        <v>5.5E-2</v>
      </c>
      <c r="O131">
        <v>5.0000000000000001E-3</v>
      </c>
    </row>
    <row r="132" spans="1:15" x14ac:dyDescent="0.45">
      <c r="B132" s="47" t="s">
        <v>226</v>
      </c>
      <c r="C132" s="47" t="s">
        <v>227</v>
      </c>
      <c r="D132" s="48">
        <v>3700</v>
      </c>
      <c r="E132" s="48">
        <v>2609</v>
      </c>
      <c r="F132" s="47">
        <v>1091</v>
      </c>
      <c r="G132" s="74">
        <v>27308768</v>
      </c>
      <c r="H132" s="74">
        <v>18708873</v>
      </c>
      <c r="I132" s="74">
        <v>8599895</v>
      </c>
      <c r="J132" s="48">
        <v>3624</v>
      </c>
      <c r="K132" s="49">
        <v>26803780</v>
      </c>
      <c r="L132" s="49">
        <v>7396</v>
      </c>
      <c r="M132" s="50">
        <v>0.875</v>
      </c>
      <c r="N132" s="50">
        <v>5.8999999999999997E-2</v>
      </c>
      <c r="O132">
        <v>4.4999999999999998E-2</v>
      </c>
    </row>
    <row r="133" spans="1:15" x14ac:dyDescent="0.45">
      <c r="B133" s="47" t="s">
        <v>232</v>
      </c>
      <c r="C133" s="47" t="s">
        <v>61</v>
      </c>
      <c r="D133" s="48">
        <v>278</v>
      </c>
      <c r="E133" s="48">
        <v>251</v>
      </c>
      <c r="F133" s="47">
        <v>27</v>
      </c>
      <c r="G133" s="74">
        <v>1467801</v>
      </c>
      <c r="H133" s="74">
        <v>1252983</v>
      </c>
      <c r="I133" s="74">
        <v>214818</v>
      </c>
      <c r="J133" s="48">
        <v>243</v>
      </c>
      <c r="K133" s="49">
        <v>1342129</v>
      </c>
      <c r="L133" s="49">
        <v>5523</v>
      </c>
      <c r="M133" s="50">
        <v>0.65800000000000003</v>
      </c>
      <c r="N133" s="50">
        <v>0.152</v>
      </c>
      <c r="O133">
        <v>2.7E-2</v>
      </c>
    </row>
    <row r="134" spans="1:15" x14ac:dyDescent="0.45">
      <c r="B134" s="47" t="s">
        <v>239</v>
      </c>
      <c r="C134" s="47" t="s">
        <v>240</v>
      </c>
      <c r="D134" s="48">
        <v>661</v>
      </c>
      <c r="E134" s="48">
        <v>474</v>
      </c>
      <c r="F134" s="47">
        <v>187</v>
      </c>
      <c r="G134" s="74">
        <v>5218261</v>
      </c>
      <c r="H134" s="74">
        <v>3638271</v>
      </c>
      <c r="I134" s="74">
        <v>1579990</v>
      </c>
      <c r="J134" s="48">
        <v>640</v>
      </c>
      <c r="K134" s="49">
        <v>5089460</v>
      </c>
      <c r="L134" s="49">
        <v>7952</v>
      </c>
      <c r="M134" s="50">
        <v>0.99199999999999999</v>
      </c>
      <c r="N134" s="50">
        <v>5.0000000000000001E-3</v>
      </c>
      <c r="O134">
        <v>5.0999999999999997E-2</v>
      </c>
    </row>
    <row r="135" spans="1:15" x14ac:dyDescent="0.45">
      <c r="B135" s="47" t="s">
        <v>241</v>
      </c>
      <c r="C135" s="47" t="s">
        <v>144</v>
      </c>
      <c r="D135" s="48">
        <v>13665</v>
      </c>
      <c r="E135" s="48">
        <v>11174</v>
      </c>
      <c r="F135" s="47">
        <v>2491</v>
      </c>
      <c r="G135" s="74">
        <v>89169177</v>
      </c>
      <c r="H135" s="74">
        <v>71285503</v>
      </c>
      <c r="I135" s="74">
        <v>17883674</v>
      </c>
      <c r="J135" s="48">
        <v>12539</v>
      </c>
      <c r="K135" s="49">
        <v>77811080</v>
      </c>
      <c r="L135" s="49">
        <v>6206</v>
      </c>
      <c r="M135" s="50">
        <v>0.90100000000000002</v>
      </c>
      <c r="N135" s="50">
        <v>4.4999999999999998E-2</v>
      </c>
      <c r="O135">
        <v>0.182</v>
      </c>
    </row>
    <row r="136" spans="1:15" x14ac:dyDescent="0.45">
      <c r="B136" s="47" t="s">
        <v>242</v>
      </c>
      <c r="C136" s="47" t="s">
        <v>243</v>
      </c>
      <c r="D136" s="48">
        <v>1346</v>
      </c>
      <c r="E136" s="48">
        <v>885</v>
      </c>
      <c r="F136" s="47">
        <v>461</v>
      </c>
      <c r="G136" s="74">
        <v>12538447.659999998</v>
      </c>
      <c r="H136" s="74">
        <v>8141613.0099999988</v>
      </c>
      <c r="I136" s="74">
        <v>4396834.6499999994</v>
      </c>
      <c r="J136" s="48">
        <v>1327</v>
      </c>
      <c r="K136" s="49">
        <v>12361940</v>
      </c>
      <c r="L136" s="49">
        <v>9316</v>
      </c>
      <c r="M136" s="50">
        <v>0.94</v>
      </c>
      <c r="N136" s="50">
        <v>2.7E-2</v>
      </c>
      <c r="O136">
        <v>2E-3</v>
      </c>
    </row>
    <row r="137" spans="1:15" x14ac:dyDescent="0.45">
      <c r="B137" s="47" t="s">
        <v>244</v>
      </c>
      <c r="C137" s="47" t="s">
        <v>245</v>
      </c>
      <c r="D137" s="48">
        <v>43016</v>
      </c>
      <c r="E137" s="48">
        <v>29771</v>
      </c>
      <c r="F137" s="47">
        <v>13245</v>
      </c>
      <c r="G137" s="74">
        <v>328738026.23999989</v>
      </c>
      <c r="H137" s="74">
        <v>215357316.75999993</v>
      </c>
      <c r="I137" s="74">
        <v>113380709.47999996</v>
      </c>
      <c r="J137" s="48">
        <v>41423</v>
      </c>
      <c r="K137" s="49">
        <v>315648092</v>
      </c>
      <c r="L137" s="49">
        <v>7620</v>
      </c>
      <c r="M137" s="50">
        <v>0.84899999999999998</v>
      </c>
      <c r="N137" s="50">
        <v>5.1999999999999998E-2</v>
      </c>
      <c r="O137">
        <v>0.1</v>
      </c>
    </row>
    <row r="138" spans="1:15" x14ac:dyDescent="0.45">
      <c r="B138" s="47" t="s">
        <v>246</v>
      </c>
      <c r="C138" s="47" t="s">
        <v>35</v>
      </c>
      <c r="D138" s="48">
        <v>101</v>
      </c>
      <c r="E138" s="48">
        <v>70</v>
      </c>
      <c r="F138" s="47">
        <v>31</v>
      </c>
      <c r="G138" s="74">
        <v>980827.65</v>
      </c>
      <c r="H138" s="74">
        <v>678190.65</v>
      </c>
      <c r="I138" s="74">
        <v>302637</v>
      </c>
      <c r="J138" s="48">
        <v>99</v>
      </c>
      <c r="K138" s="49">
        <v>960828</v>
      </c>
      <c r="L138" s="49">
        <v>9705</v>
      </c>
      <c r="M138" s="50">
        <v>0.55600000000000005</v>
      </c>
      <c r="N138" s="50">
        <v>0.182</v>
      </c>
      <c r="O138">
        <v>1.2999999999999999E-2</v>
      </c>
    </row>
    <row r="139" spans="1:15" x14ac:dyDescent="0.45">
      <c r="B139" s="47" t="s">
        <v>247</v>
      </c>
      <c r="C139" s="47" t="s">
        <v>248</v>
      </c>
      <c r="D139" s="48">
        <v>31376</v>
      </c>
      <c r="E139" s="48">
        <v>22311</v>
      </c>
      <c r="F139" s="47">
        <v>9065</v>
      </c>
      <c r="G139" s="74">
        <v>256240393.83000001</v>
      </c>
      <c r="H139" s="74">
        <v>172959670.69</v>
      </c>
      <c r="I139" s="74">
        <v>83280723.140000001</v>
      </c>
      <c r="J139" s="48">
        <v>31074</v>
      </c>
      <c r="K139" s="49">
        <v>253065792</v>
      </c>
      <c r="L139" s="49">
        <v>8144</v>
      </c>
      <c r="M139" s="50">
        <v>0.996</v>
      </c>
      <c r="N139" s="50">
        <v>2E-3</v>
      </c>
      <c r="O139">
        <v>0.124</v>
      </c>
    </row>
    <row r="140" spans="1:15" x14ac:dyDescent="0.45">
      <c r="B140" s="47" t="s">
        <v>249</v>
      </c>
      <c r="C140" s="47" t="s">
        <v>102</v>
      </c>
      <c r="D140" s="48">
        <v>50</v>
      </c>
      <c r="E140" s="48">
        <v>50</v>
      </c>
      <c r="F140" s="47">
        <v>0</v>
      </c>
      <c r="G140" s="74">
        <v>463264</v>
      </c>
      <c r="H140" s="74">
        <v>463264</v>
      </c>
      <c r="I140" s="74">
        <v>0</v>
      </c>
      <c r="J140" s="48">
        <v>50</v>
      </c>
      <c r="K140" s="49">
        <v>463264</v>
      </c>
      <c r="L140" s="49">
        <v>9265</v>
      </c>
      <c r="M140" s="50">
        <v>0.86</v>
      </c>
      <c r="N140" s="50">
        <v>0.1</v>
      </c>
      <c r="O140">
        <v>3.6999999999999998E-2</v>
      </c>
    </row>
    <row r="141" spans="1:15" x14ac:dyDescent="0.45">
      <c r="B141" s="47" t="s">
        <v>250</v>
      </c>
      <c r="C141" s="47" t="s">
        <v>251</v>
      </c>
      <c r="D141" s="48">
        <v>10755</v>
      </c>
      <c r="E141" s="48">
        <v>10755</v>
      </c>
      <c r="F141" s="47">
        <v>0</v>
      </c>
      <c r="G141" s="74">
        <v>86000528</v>
      </c>
      <c r="H141" s="74">
        <v>86000528</v>
      </c>
      <c r="I141" s="74">
        <v>0</v>
      </c>
      <c r="J141" s="48">
        <v>10541</v>
      </c>
      <c r="K141" s="49">
        <v>84335184</v>
      </c>
      <c r="L141" s="49">
        <v>8001</v>
      </c>
      <c r="M141" s="50">
        <v>0.98199999999999998</v>
      </c>
      <c r="N141" s="50">
        <v>1.2999999999999999E-2</v>
      </c>
      <c r="O141">
        <v>6.8000000000000005E-2</v>
      </c>
    </row>
    <row r="142" spans="1:15" x14ac:dyDescent="0.45">
      <c r="A142" s="47"/>
      <c r="B142" s="47" t="s">
        <v>252</v>
      </c>
      <c r="C142" s="47" t="s">
        <v>253</v>
      </c>
      <c r="D142" s="48">
        <v>9928</v>
      </c>
      <c r="E142" s="48">
        <v>7146</v>
      </c>
      <c r="F142" s="47">
        <v>2782</v>
      </c>
      <c r="G142" s="74">
        <v>79795351</v>
      </c>
      <c r="H142" s="74">
        <v>59810773</v>
      </c>
      <c r="I142" s="74">
        <v>19984578</v>
      </c>
      <c r="J142" s="48">
        <v>9702</v>
      </c>
      <c r="K142" s="49">
        <v>78671645</v>
      </c>
      <c r="L142" s="49">
        <v>8109</v>
      </c>
      <c r="M142" s="50">
        <v>0.80200000000000005</v>
      </c>
      <c r="N142" s="50">
        <v>0.124</v>
      </c>
      <c r="O142">
        <v>9.8000000000000004E-2</v>
      </c>
    </row>
    <row r="143" spans="1:15" x14ac:dyDescent="0.45">
      <c r="A143" s="47"/>
      <c r="B143" s="47" t="s">
        <v>254</v>
      </c>
      <c r="C143" s="47" t="s">
        <v>164</v>
      </c>
      <c r="D143" s="48">
        <v>26814</v>
      </c>
      <c r="E143" s="48">
        <v>17763</v>
      </c>
      <c r="F143" s="47">
        <v>9051</v>
      </c>
      <c r="G143" s="74">
        <v>245576814.15000001</v>
      </c>
      <c r="H143" s="74">
        <v>160173165.75000003</v>
      </c>
      <c r="I143" s="74">
        <v>85403648.399999976</v>
      </c>
      <c r="J143" s="48">
        <v>26502</v>
      </c>
      <c r="K143" s="49">
        <v>241150652</v>
      </c>
      <c r="L143" s="49">
        <v>9099</v>
      </c>
      <c r="M143" s="50">
        <v>0.93799999999999994</v>
      </c>
      <c r="N143" s="50">
        <v>3.6999999999999998E-2</v>
      </c>
      <c r="O143">
        <v>2E-3</v>
      </c>
    </row>
    <row r="144" spans="1:15" x14ac:dyDescent="0.45">
      <c r="A144" s="47"/>
      <c r="B144" s="47" t="s">
        <v>255</v>
      </c>
      <c r="C144" s="47" t="s">
        <v>256</v>
      </c>
      <c r="D144" s="48">
        <v>1274</v>
      </c>
      <c r="E144" s="48">
        <v>863</v>
      </c>
      <c r="F144" s="47">
        <v>411</v>
      </c>
      <c r="G144" s="74">
        <v>11976255.1</v>
      </c>
      <c r="H144" s="74">
        <v>8049514.0999999996</v>
      </c>
      <c r="I144" s="74">
        <v>3926741</v>
      </c>
      <c r="J144" s="48">
        <v>1185</v>
      </c>
      <c r="K144" s="49">
        <v>11154083</v>
      </c>
      <c r="L144" s="49">
        <v>9413</v>
      </c>
      <c r="M144" s="50">
        <v>0.84499999999999997</v>
      </c>
      <c r="N144" s="50">
        <v>6.8000000000000005E-2</v>
      </c>
    </row>
    <row r="145" spans="1:14" x14ac:dyDescent="0.45">
      <c r="A145" s="47"/>
      <c r="B145" s="47" t="s">
        <v>257</v>
      </c>
      <c r="C145" s="48" t="s">
        <v>256</v>
      </c>
      <c r="D145" s="48">
        <v>355</v>
      </c>
      <c r="E145" s="47">
        <v>240</v>
      </c>
      <c r="F145" s="74">
        <v>115</v>
      </c>
      <c r="G145" s="74">
        <v>3332713.63</v>
      </c>
      <c r="H145" s="74">
        <v>2246740.63</v>
      </c>
      <c r="I145" s="48">
        <v>1085973</v>
      </c>
      <c r="J145" s="49">
        <v>348</v>
      </c>
      <c r="K145" s="49">
        <v>3261866</v>
      </c>
      <c r="L145" s="50">
        <v>9373</v>
      </c>
      <c r="M145" s="50">
        <v>0.79300000000000004</v>
      </c>
      <c r="N145" s="47">
        <v>9.8000000000000004E-2</v>
      </c>
    </row>
    <row r="146" spans="1:14" x14ac:dyDescent="0.45">
      <c r="A146" s="47"/>
      <c r="B146" s="47" t="s">
        <v>258</v>
      </c>
      <c r="C146" s="48" t="s">
        <v>7</v>
      </c>
      <c r="D146" s="48">
        <v>1260</v>
      </c>
      <c r="E146" s="47">
        <v>843</v>
      </c>
      <c r="F146" s="74">
        <v>417</v>
      </c>
      <c r="G146" s="74">
        <v>11872976</v>
      </c>
      <c r="H146" s="74">
        <v>7942292</v>
      </c>
      <c r="I146" s="48">
        <v>3930684</v>
      </c>
      <c r="J146" s="49">
        <v>1254</v>
      </c>
      <c r="K146" s="49">
        <v>11748853</v>
      </c>
      <c r="L146" s="50">
        <v>9369</v>
      </c>
      <c r="M146" s="50">
        <v>0.998</v>
      </c>
      <c r="N146" s="47">
        <v>2E-3</v>
      </c>
    </row>
    <row r="147" spans="1:14" x14ac:dyDescent="0.45">
      <c r="A147" s="47"/>
      <c r="B147" s="47"/>
      <c r="C147" s="48"/>
      <c r="D147" s="48"/>
      <c r="E147" s="47"/>
      <c r="F147" s="74"/>
      <c r="G147" s="74"/>
      <c r="H147" s="74"/>
      <c r="I147" s="48"/>
      <c r="J147" s="49"/>
      <c r="K147" s="49"/>
      <c r="L147" s="50"/>
      <c r="M147" s="50"/>
      <c r="N147" s="47"/>
    </row>
    <row r="148" spans="1:14" x14ac:dyDescent="0.45">
      <c r="A148" s="47"/>
      <c r="B148" s="47"/>
      <c r="C148" s="48"/>
      <c r="D148" s="48"/>
      <c r="E148" s="47"/>
      <c r="F148" s="74"/>
      <c r="G148" s="74"/>
      <c r="H148" s="74"/>
      <c r="I148" s="48"/>
      <c r="J148" s="49"/>
      <c r="K148" s="49"/>
      <c r="L148" s="50"/>
      <c r="M148" s="50"/>
      <c r="N148" s="47"/>
    </row>
    <row r="149" spans="1:14" x14ac:dyDescent="0.45">
      <c r="A149" s="47"/>
      <c r="B149" s="47"/>
      <c r="C149" s="48"/>
      <c r="D149" s="48"/>
      <c r="E149" s="47"/>
      <c r="F149" s="74"/>
      <c r="G149" s="74"/>
      <c r="H149" s="74"/>
      <c r="I149" s="48"/>
      <c r="J149" s="49"/>
      <c r="K149" s="49"/>
      <c r="L149" s="50"/>
      <c r="M149" s="50"/>
      <c r="N149" s="47"/>
    </row>
    <row r="150" spans="1:14" x14ac:dyDescent="0.45">
      <c r="A150" s="47"/>
      <c r="B150" s="47"/>
      <c r="C150" s="48"/>
      <c r="D150" s="48"/>
      <c r="E150" s="47"/>
      <c r="F150" s="74"/>
      <c r="G150" s="74"/>
      <c r="H150" s="74"/>
      <c r="I150" s="48"/>
      <c r="J150" s="49"/>
      <c r="K150" s="49"/>
      <c r="L150" s="50"/>
      <c r="M150" s="50"/>
      <c r="N150" s="47"/>
    </row>
    <row r="151" spans="1:14" x14ac:dyDescent="0.45">
      <c r="A151" s="47"/>
      <c r="B151" s="47"/>
      <c r="C151" s="48"/>
      <c r="D151" s="48"/>
      <c r="E151" s="47"/>
      <c r="F151" s="74"/>
      <c r="G151" s="74"/>
      <c r="H151" s="74"/>
      <c r="I151" s="48"/>
      <c r="J151" s="49"/>
      <c r="K151" s="49"/>
      <c r="L151" s="50"/>
      <c r="M151" s="50"/>
      <c r="N151" s="47"/>
    </row>
    <row r="152" spans="1:14" x14ac:dyDescent="0.45">
      <c r="A152" s="47"/>
      <c r="B152" s="47"/>
      <c r="C152" s="48"/>
      <c r="D152" s="48"/>
      <c r="E152" s="47"/>
      <c r="F152" s="74"/>
      <c r="G152" s="74"/>
      <c r="H152" s="74"/>
      <c r="I152" s="48"/>
      <c r="J152" s="49"/>
      <c r="K152" s="49"/>
      <c r="L152" s="50"/>
      <c r="M152" s="50"/>
      <c r="N152" s="47"/>
    </row>
    <row r="153" spans="1:14" x14ac:dyDescent="0.45">
      <c r="A153" s="47"/>
      <c r="B153" s="47"/>
      <c r="C153" s="48"/>
      <c r="D153" s="48"/>
      <c r="E153" s="47"/>
      <c r="F153" s="74"/>
      <c r="G153" s="74"/>
      <c r="H153" s="74"/>
      <c r="I153" s="48"/>
      <c r="J153" s="49"/>
      <c r="K153" s="49"/>
      <c r="L153" s="50"/>
      <c r="M153" s="50"/>
      <c r="N153" s="47"/>
    </row>
    <row r="154" spans="1:14" x14ac:dyDescent="0.45">
      <c r="A154" s="47"/>
      <c r="B154" s="47"/>
      <c r="C154" s="48"/>
      <c r="D154" s="48"/>
      <c r="E154" s="47"/>
      <c r="F154" s="74"/>
      <c r="G154" s="74"/>
      <c r="H154" s="74"/>
      <c r="I154" s="48"/>
      <c r="J154" s="49"/>
      <c r="K154" s="49"/>
      <c r="L154" s="50"/>
      <c r="M154" s="50"/>
      <c r="N154" s="47"/>
    </row>
    <row r="155" spans="1:14" x14ac:dyDescent="0.45">
      <c r="B155" s="47"/>
      <c r="C155" s="47"/>
      <c r="D155" s="48"/>
      <c r="E155" s="48"/>
      <c r="J155" s="48"/>
      <c r="K155" s="49"/>
      <c r="L155" s="49"/>
      <c r="M155" s="50"/>
      <c r="N155" s="50"/>
    </row>
    <row r="156" spans="1:14" x14ac:dyDescent="0.45">
      <c r="B156" s="47"/>
      <c r="C156" s="47"/>
      <c r="D156" s="48"/>
      <c r="E156" s="48"/>
      <c r="J156" s="48"/>
      <c r="K156" s="49"/>
      <c r="L156" s="49"/>
      <c r="M156" s="50"/>
      <c r="N156" s="50"/>
    </row>
    <row r="157" spans="1:14" x14ac:dyDescent="0.45">
      <c r="B157" s="47"/>
      <c r="C157" s="47"/>
      <c r="D157" s="48"/>
      <c r="E157" s="48"/>
      <c r="J157" s="48"/>
      <c r="K157" s="49"/>
      <c r="L157" s="49"/>
      <c r="M157" s="50"/>
      <c r="N157" s="50"/>
    </row>
    <row r="158" spans="1:14" x14ac:dyDescent="0.45">
      <c r="B158" s="47"/>
      <c r="C158" s="47"/>
      <c r="D158" s="48"/>
      <c r="E158" s="48"/>
      <c r="J158" s="48"/>
      <c r="K158" s="49"/>
      <c r="L158" s="49"/>
      <c r="M158" s="50"/>
      <c r="N158" s="50"/>
    </row>
    <row r="159" spans="1:14" x14ac:dyDescent="0.45">
      <c r="B159" s="47"/>
      <c r="C159" s="47"/>
      <c r="D159" s="48"/>
      <c r="E159" s="48"/>
      <c r="J159" s="48"/>
      <c r="K159" s="49"/>
      <c r="L159" s="49"/>
      <c r="M159" s="50"/>
      <c r="N159" s="50"/>
    </row>
    <row r="160" spans="1:14" x14ac:dyDescent="0.45">
      <c r="B160" s="47"/>
      <c r="C160" s="47"/>
      <c r="D160" s="48"/>
      <c r="E160" s="48"/>
      <c r="J160" s="48"/>
      <c r="K160" s="49"/>
      <c r="L160" s="49"/>
      <c r="M160" s="50"/>
      <c r="N160" s="50"/>
    </row>
    <row r="161" spans="2:14" x14ac:dyDescent="0.45">
      <c r="B161" s="47"/>
      <c r="C161" s="47"/>
      <c r="D161" s="48"/>
      <c r="E161" s="48"/>
      <c r="J161" s="48"/>
      <c r="K161" s="49"/>
      <c r="L161" s="49"/>
      <c r="M161" s="50"/>
      <c r="N161" s="50"/>
    </row>
  </sheetData>
  <sheetProtection sort="0" autoFilter="0"/>
  <protectedRanges>
    <protectedRange sqref="B3:D3 J3:N3" name="Range1"/>
  </protectedRanges>
  <autoFilter ref="A3:N3" xr:uid="{00000000-0009-0000-0000-000001000000}"/>
  <mergeCells count="3">
    <mergeCell ref="B2:C2"/>
    <mergeCell ref="D1:N1"/>
    <mergeCell ref="D2:N2"/>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18"/>
  <sheetViews>
    <sheetView topLeftCell="B1" workbookViewId="0">
      <selection activeCell="B2" sqref="B2:C2"/>
    </sheetView>
  </sheetViews>
  <sheetFormatPr defaultRowHeight="14.25" x14ac:dyDescent="0.45"/>
  <cols>
    <col min="1" max="1" width="0" hidden="1" customWidth="1"/>
    <col min="2" max="2" width="61" customWidth="1"/>
    <col min="3" max="3" width="92" customWidth="1"/>
  </cols>
  <sheetData>
    <row r="1" spans="1:3" s="4" customFormat="1" ht="115.5" customHeight="1" thickTop="1" thickBot="1" x14ac:dyDescent="0.5">
      <c r="A1" s="5"/>
      <c r="B1" s="9"/>
      <c r="C1" s="10"/>
    </row>
    <row r="2" spans="1:3" s="6" customFormat="1" ht="19.899999999999999" thickTop="1" thickBot="1" x14ac:dyDescent="0.6">
      <c r="B2" s="107" t="s">
        <v>304</v>
      </c>
      <c r="C2" s="112"/>
    </row>
    <row r="3" spans="1:3" ht="14.65" x14ac:dyDescent="0.45">
      <c r="B3" s="55" t="s">
        <v>305</v>
      </c>
      <c r="C3" s="55" t="s">
        <v>306</v>
      </c>
    </row>
    <row r="4" spans="1:3" ht="43.9" x14ac:dyDescent="0.45">
      <c r="B4" s="56" t="s">
        <v>308</v>
      </c>
      <c r="C4" s="57" t="s">
        <v>336</v>
      </c>
    </row>
    <row r="5" spans="1:3" ht="29.25" x14ac:dyDescent="0.45">
      <c r="B5" s="58" t="s">
        <v>330</v>
      </c>
      <c r="C5" s="57" t="s">
        <v>344</v>
      </c>
    </row>
    <row r="6" spans="1:3" ht="29.25" x14ac:dyDescent="0.45">
      <c r="B6" s="56" t="s">
        <v>321</v>
      </c>
      <c r="C6" s="57" t="s">
        <v>337</v>
      </c>
    </row>
    <row r="7" spans="1:3" ht="29.25" x14ac:dyDescent="0.45">
      <c r="B7" s="58" t="s">
        <v>264</v>
      </c>
      <c r="C7" s="57" t="s">
        <v>338</v>
      </c>
    </row>
    <row r="8" spans="1:3" ht="87.75" x14ac:dyDescent="0.45">
      <c r="B8" s="58" t="s">
        <v>358</v>
      </c>
      <c r="C8" s="59" t="s">
        <v>359</v>
      </c>
    </row>
    <row r="9" spans="1:3" ht="43.9" x14ac:dyDescent="0.45">
      <c r="B9" s="58" t="s">
        <v>351</v>
      </c>
      <c r="C9" s="68" t="s">
        <v>360</v>
      </c>
    </row>
    <row r="10" spans="1:3" ht="29.25" x14ac:dyDescent="0.45">
      <c r="B10" s="58" t="s">
        <v>352</v>
      </c>
      <c r="C10" s="68" t="s">
        <v>361</v>
      </c>
    </row>
    <row r="11" spans="1:3" ht="29.25" x14ac:dyDescent="0.45">
      <c r="B11" s="58" t="s">
        <v>329</v>
      </c>
      <c r="C11" s="57" t="s">
        <v>345</v>
      </c>
    </row>
    <row r="12" spans="1:3" ht="117" x14ac:dyDescent="0.45">
      <c r="B12" s="58" t="s">
        <v>331</v>
      </c>
      <c r="C12" s="57" t="s">
        <v>339</v>
      </c>
    </row>
    <row r="13" spans="1:3" ht="29.25" x14ac:dyDescent="0.45">
      <c r="B13" s="58" t="s">
        <v>332</v>
      </c>
      <c r="C13" s="57" t="s">
        <v>340</v>
      </c>
    </row>
    <row r="14" spans="1:3" ht="29.25" x14ac:dyDescent="0.45">
      <c r="B14" s="58" t="s">
        <v>307</v>
      </c>
      <c r="C14" s="57" t="s">
        <v>341</v>
      </c>
    </row>
    <row r="15" spans="1:3" ht="58.5" x14ac:dyDescent="0.45">
      <c r="B15" s="56" t="s">
        <v>309</v>
      </c>
      <c r="C15" s="57" t="s">
        <v>343</v>
      </c>
    </row>
    <row r="16" spans="1:3" ht="30.75" customHeight="1" x14ac:dyDescent="0.45">
      <c r="B16" s="58" t="s">
        <v>333</v>
      </c>
      <c r="C16" s="57" t="s">
        <v>346</v>
      </c>
    </row>
    <row r="17" spans="2:3" ht="58.5" x14ac:dyDescent="0.45">
      <c r="B17" s="58" t="s">
        <v>328</v>
      </c>
      <c r="C17" s="57" t="s">
        <v>342</v>
      </c>
    </row>
    <row r="18" spans="2:3" ht="14.65" x14ac:dyDescent="0.45">
      <c r="B18" s="71"/>
      <c r="C18" s="72"/>
    </row>
  </sheetData>
  <sheetProtection algorithmName="SHA-256" hashValue="HHVm6u5/2PlsockUjfgWF0M8h1ImJPEHGb2S3TauU7I=" saltValue="vrI92ktMzDEUk4+ViaUOBw==" spinCount="100000" sheet="1" objects="1" scenarios="1"/>
  <sortState ref="B4:C17">
    <sortCondition ref="B4:B17"/>
  </sortState>
  <mergeCells count="1">
    <mergeCell ref="B2:C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46"/>
  <sheetViews>
    <sheetView topLeftCell="B1" workbookViewId="0">
      <selection activeCell="B2" sqref="B2:C2"/>
    </sheetView>
  </sheetViews>
  <sheetFormatPr defaultColWidth="9.1328125" defaultRowHeight="14.65" x14ac:dyDescent="0.45"/>
  <cols>
    <col min="1" max="1" width="0" style="1" hidden="1" customWidth="1"/>
    <col min="2" max="2" width="55.59765625" style="1" bestFit="1" customWidth="1"/>
    <col min="3" max="3" width="92" style="1" customWidth="1"/>
    <col min="4" max="16384" width="9.1328125" style="1"/>
  </cols>
  <sheetData>
    <row r="1" spans="1:3" s="53" customFormat="1" ht="115.5" customHeight="1" thickTop="1" thickBot="1" x14ac:dyDescent="0.5">
      <c r="A1" s="52"/>
      <c r="B1" s="9"/>
      <c r="C1" s="10"/>
    </row>
    <row r="2" spans="1:3" s="54" customFormat="1" ht="19.899999999999999" thickTop="1" thickBot="1" x14ac:dyDescent="0.65">
      <c r="B2" s="107" t="s">
        <v>309</v>
      </c>
      <c r="C2" s="112"/>
    </row>
    <row r="3" spans="1:3" s="54" customFormat="1" ht="19.5" thickBot="1" x14ac:dyDescent="0.65"/>
    <row r="4" spans="1:3" s="54" customFormat="1" ht="54" customHeight="1" thickBot="1" x14ac:dyDescent="0.65">
      <c r="B4" s="113" t="s">
        <v>335</v>
      </c>
      <c r="C4" s="114"/>
    </row>
    <row r="5" spans="1:3" s="54" customFormat="1" ht="19.5" thickBot="1" x14ac:dyDescent="0.65"/>
    <row r="6" spans="1:3" ht="15" thickBot="1" x14ac:dyDescent="0.5">
      <c r="B6" s="39" t="s">
        <v>284</v>
      </c>
      <c r="C6" s="40" t="s">
        <v>285</v>
      </c>
    </row>
    <row r="7" spans="1:3" x14ac:dyDescent="0.45">
      <c r="B7" s="1" t="s">
        <v>38</v>
      </c>
      <c r="C7" s="1" t="s">
        <v>39</v>
      </c>
    </row>
    <row r="8" spans="1:3" x14ac:dyDescent="0.45">
      <c r="B8" s="1" t="s">
        <v>46</v>
      </c>
      <c r="C8" s="1" t="s">
        <v>47</v>
      </c>
    </row>
    <row r="9" spans="1:3" x14ac:dyDescent="0.45">
      <c r="B9" s="1" t="s">
        <v>50</v>
      </c>
      <c r="C9" s="1" t="s">
        <v>51</v>
      </c>
    </row>
    <row r="10" spans="1:3" x14ac:dyDescent="0.45">
      <c r="B10" s="1" t="s">
        <v>60</v>
      </c>
      <c r="C10" s="1" t="s">
        <v>61</v>
      </c>
    </row>
    <row r="11" spans="1:3" x14ac:dyDescent="0.45">
      <c r="B11" s="1" t="s">
        <v>62</v>
      </c>
      <c r="C11" s="1" t="s">
        <v>7</v>
      </c>
    </row>
    <row r="12" spans="1:3" x14ac:dyDescent="0.45">
      <c r="B12" s="1" t="s">
        <v>70</v>
      </c>
      <c r="C12" s="1" t="s">
        <v>71</v>
      </c>
    </row>
    <row r="13" spans="1:3" x14ac:dyDescent="0.45">
      <c r="B13" s="1" t="s">
        <v>72</v>
      </c>
      <c r="C13" s="1" t="s">
        <v>73</v>
      </c>
    </row>
    <row r="14" spans="1:3" x14ac:dyDescent="0.45">
      <c r="B14" s="1" t="s">
        <v>75</v>
      </c>
      <c r="C14" s="1" t="s">
        <v>76</v>
      </c>
    </row>
    <row r="15" spans="1:3" x14ac:dyDescent="0.45">
      <c r="B15" s="1" t="s">
        <v>85</v>
      </c>
      <c r="C15" s="1" t="s">
        <v>7</v>
      </c>
    </row>
    <row r="16" spans="1:3" x14ac:dyDescent="0.45">
      <c r="B16" s="1" t="s">
        <v>96</v>
      </c>
      <c r="C16" s="1" t="s">
        <v>61</v>
      </c>
    </row>
    <row r="17" spans="2:3" x14ac:dyDescent="0.45">
      <c r="B17" s="1" t="s">
        <v>101</v>
      </c>
      <c r="C17" s="1" t="s">
        <v>102</v>
      </c>
    </row>
    <row r="18" spans="2:3" x14ac:dyDescent="0.45">
      <c r="B18" s="1" t="s">
        <v>115</v>
      </c>
      <c r="C18" s="1" t="s">
        <v>61</v>
      </c>
    </row>
    <row r="19" spans="2:3" x14ac:dyDescent="0.45">
      <c r="B19" s="1" t="s">
        <v>116</v>
      </c>
      <c r="C19" s="1" t="s">
        <v>102</v>
      </c>
    </row>
    <row r="20" spans="2:3" x14ac:dyDescent="0.45">
      <c r="B20" s="1" t="s">
        <v>117</v>
      </c>
      <c r="C20" s="1" t="s">
        <v>7</v>
      </c>
    </row>
    <row r="21" spans="2:3" x14ac:dyDescent="0.45">
      <c r="B21" s="1" t="s">
        <v>127</v>
      </c>
      <c r="C21" s="1" t="s">
        <v>102</v>
      </c>
    </row>
    <row r="22" spans="2:3" x14ac:dyDescent="0.45">
      <c r="B22" s="1" t="s">
        <v>134</v>
      </c>
      <c r="C22" s="1" t="s">
        <v>71</v>
      </c>
    </row>
    <row r="23" spans="2:3" x14ac:dyDescent="0.45">
      <c r="B23" s="1" t="s">
        <v>136</v>
      </c>
      <c r="C23" s="1" t="s">
        <v>61</v>
      </c>
    </row>
    <row r="24" spans="2:3" x14ac:dyDescent="0.45">
      <c r="B24" s="1" t="s">
        <v>137</v>
      </c>
      <c r="C24" s="1" t="s">
        <v>138</v>
      </c>
    </row>
    <row r="25" spans="2:3" x14ac:dyDescent="0.45">
      <c r="B25" s="1" t="s">
        <v>161</v>
      </c>
      <c r="C25" s="1" t="s">
        <v>102</v>
      </c>
    </row>
    <row r="26" spans="2:3" x14ac:dyDescent="0.45">
      <c r="B26" s="1" t="s">
        <v>163</v>
      </c>
      <c r="C26" s="1" t="s">
        <v>164</v>
      </c>
    </row>
    <row r="27" spans="2:3" x14ac:dyDescent="0.45">
      <c r="B27" s="1" t="s">
        <v>172</v>
      </c>
      <c r="C27" s="1" t="s">
        <v>102</v>
      </c>
    </row>
    <row r="28" spans="2:3" x14ac:dyDescent="0.45">
      <c r="B28" s="1" t="s">
        <v>267</v>
      </c>
      <c r="C28" s="1" t="s">
        <v>279</v>
      </c>
    </row>
    <row r="29" spans="2:3" x14ac:dyDescent="0.45">
      <c r="B29" s="1" t="s">
        <v>269</v>
      </c>
      <c r="C29" s="1" t="s">
        <v>279</v>
      </c>
    </row>
    <row r="30" spans="2:3" x14ac:dyDescent="0.45">
      <c r="B30" s="1" t="s">
        <v>175</v>
      </c>
      <c r="C30" s="1" t="s">
        <v>176</v>
      </c>
    </row>
    <row r="31" spans="2:3" x14ac:dyDescent="0.45">
      <c r="B31" s="1" t="s">
        <v>270</v>
      </c>
      <c r="C31" s="1" t="s">
        <v>280</v>
      </c>
    </row>
    <row r="32" spans="2:3" x14ac:dyDescent="0.45">
      <c r="B32" s="1" t="s">
        <v>271</v>
      </c>
      <c r="C32" s="1" t="s">
        <v>271</v>
      </c>
    </row>
    <row r="33" spans="2:3" x14ac:dyDescent="0.45">
      <c r="B33" s="1" t="s">
        <v>178</v>
      </c>
      <c r="C33" s="1" t="s">
        <v>25</v>
      </c>
    </row>
    <row r="34" spans="2:3" x14ac:dyDescent="0.45">
      <c r="B34" s="1" t="s">
        <v>184</v>
      </c>
      <c r="C34" s="1" t="s">
        <v>61</v>
      </c>
    </row>
    <row r="35" spans="2:3" x14ac:dyDescent="0.45">
      <c r="B35" s="1" t="s">
        <v>202</v>
      </c>
      <c r="C35" s="1" t="s">
        <v>61</v>
      </c>
    </row>
    <row r="36" spans="2:3" x14ac:dyDescent="0.45">
      <c r="B36" s="1" t="s">
        <v>274</v>
      </c>
      <c r="C36" s="1" t="s">
        <v>283</v>
      </c>
    </row>
    <row r="37" spans="2:3" x14ac:dyDescent="0.45">
      <c r="B37" s="1" t="s">
        <v>208</v>
      </c>
      <c r="C37" s="1" t="s">
        <v>209</v>
      </c>
    </row>
    <row r="38" spans="2:3" x14ac:dyDescent="0.45">
      <c r="B38" s="1" t="s">
        <v>275</v>
      </c>
      <c r="C38" s="1" t="s">
        <v>23</v>
      </c>
    </row>
    <row r="39" spans="2:3" x14ac:dyDescent="0.45">
      <c r="B39" s="1" t="s">
        <v>228</v>
      </c>
      <c r="C39" s="1" t="s">
        <v>229</v>
      </c>
    </row>
    <row r="40" spans="2:3" x14ac:dyDescent="0.45">
      <c r="B40" s="1" t="s">
        <v>230</v>
      </c>
      <c r="C40" s="1" t="s">
        <v>164</v>
      </c>
    </row>
    <row r="41" spans="2:3" x14ac:dyDescent="0.45">
      <c r="B41" s="1" t="s">
        <v>231</v>
      </c>
      <c r="C41" s="1" t="s">
        <v>7</v>
      </c>
    </row>
    <row r="42" spans="2:3" x14ac:dyDescent="0.45">
      <c r="B42" s="1" t="s">
        <v>233</v>
      </c>
      <c r="C42" s="1" t="s">
        <v>234</v>
      </c>
    </row>
    <row r="43" spans="2:3" x14ac:dyDescent="0.45">
      <c r="B43" s="1" t="s">
        <v>235</v>
      </c>
      <c r="C43" s="1" t="s">
        <v>7</v>
      </c>
    </row>
    <row r="44" spans="2:3" x14ac:dyDescent="0.45">
      <c r="B44" s="1" t="s">
        <v>236</v>
      </c>
      <c r="C44" s="1" t="s">
        <v>7</v>
      </c>
    </row>
    <row r="45" spans="2:3" x14ac:dyDescent="0.45">
      <c r="B45" s="1" t="s">
        <v>237</v>
      </c>
      <c r="C45" s="1" t="s">
        <v>61</v>
      </c>
    </row>
    <row r="46" spans="2:3" x14ac:dyDescent="0.45">
      <c r="B46" s="1" t="s">
        <v>238</v>
      </c>
      <c r="C46" s="1" t="s">
        <v>61</v>
      </c>
    </row>
  </sheetData>
  <sheetProtection algorithmName="SHA-256" hashValue="3f/XA8MM7JaTRLqH6YmYM2WHtt5k3pyeVANsIxgIiyw=" saltValue="0kcoiRnwfDVvlIoRgjOz/w==" spinCount="100000" sheet="1" objects="1" scenarios="1"/>
  <sortState ref="B10:C49">
    <sortCondition ref="B10:B49"/>
  </sortState>
  <mergeCells count="2">
    <mergeCell ref="B2:C2"/>
    <mergeCell ref="B4:C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N155"/>
  <sheetViews>
    <sheetView workbookViewId="0">
      <pane ySplit="3" topLeftCell="A4" activePane="bottomLeft" state="frozen"/>
      <selection pane="bottomLeft" activeCell="A4" sqref="A4"/>
    </sheetView>
  </sheetViews>
  <sheetFormatPr defaultRowHeight="14.65" x14ac:dyDescent="0.45"/>
  <cols>
    <col min="1" max="1" width="15" style="60" customWidth="1"/>
    <col min="2" max="2" width="68.73046875" bestFit="1" customWidth="1"/>
    <col min="3" max="3" width="71" bestFit="1" customWidth="1"/>
    <col min="4" max="12" width="20.265625" style="7" customWidth="1"/>
    <col min="13" max="14" width="20.265625" customWidth="1"/>
    <col min="15" max="20" width="20.265625" style="8" customWidth="1"/>
    <col min="21" max="23" width="20.265625" customWidth="1"/>
    <col min="24" max="24" width="17.86328125" customWidth="1"/>
    <col min="25" max="25" width="20.73046875" style="79" customWidth="1"/>
    <col min="26" max="26" width="19.86328125" style="79" customWidth="1"/>
    <col min="27" max="27" width="19.265625" style="79" customWidth="1"/>
    <col min="28" max="35" width="20.265625" customWidth="1"/>
    <col min="36" max="39" width="9.1328125" style="70"/>
    <col min="40" max="40" width="9.1328125" style="66"/>
  </cols>
  <sheetData>
    <row r="1" spans="1:40" s="41" customFormat="1" ht="44.25" thickBot="1" x14ac:dyDescent="0.5">
      <c r="A1" s="61" t="s">
        <v>290</v>
      </c>
      <c r="B1" s="38" t="s">
        <v>291</v>
      </c>
      <c r="C1" s="38" t="s">
        <v>292</v>
      </c>
      <c r="D1" s="37" t="s">
        <v>293</v>
      </c>
      <c r="E1" s="37" t="s">
        <v>350</v>
      </c>
      <c r="F1" s="37" t="s">
        <v>349</v>
      </c>
      <c r="G1" s="42" t="s">
        <v>366</v>
      </c>
      <c r="H1" s="42" t="s">
        <v>367</v>
      </c>
      <c r="I1" s="42" t="s">
        <v>368</v>
      </c>
      <c r="J1" s="37" t="s">
        <v>294</v>
      </c>
      <c r="K1" s="37" t="s">
        <v>295</v>
      </c>
      <c r="L1" s="37" t="s">
        <v>322</v>
      </c>
      <c r="M1" s="38" t="s">
        <v>296</v>
      </c>
      <c r="N1" s="38" t="s">
        <v>297</v>
      </c>
      <c r="O1" s="42" t="s">
        <v>313</v>
      </c>
      <c r="P1" s="42" t="s">
        <v>314</v>
      </c>
      <c r="Q1" s="42" t="s">
        <v>315</v>
      </c>
      <c r="R1" s="42" t="s">
        <v>323</v>
      </c>
      <c r="S1" s="42" t="s">
        <v>298</v>
      </c>
      <c r="T1" s="42" t="s">
        <v>324</v>
      </c>
      <c r="U1" s="37" t="s">
        <v>326</v>
      </c>
      <c r="V1" s="37" t="s">
        <v>299</v>
      </c>
      <c r="W1" s="37" t="s">
        <v>348</v>
      </c>
      <c r="X1" s="37" t="s">
        <v>347</v>
      </c>
      <c r="Y1" s="42" t="s">
        <v>369</v>
      </c>
      <c r="Z1" s="42" t="s">
        <v>370</v>
      </c>
      <c r="AA1" s="42" t="s">
        <v>371</v>
      </c>
      <c r="AB1" s="37" t="s">
        <v>300</v>
      </c>
      <c r="AC1" s="37" t="s">
        <v>301</v>
      </c>
      <c r="AD1" s="37" t="s">
        <v>325</v>
      </c>
      <c r="AE1" s="38" t="s">
        <v>302</v>
      </c>
      <c r="AF1" s="38" t="s">
        <v>303</v>
      </c>
      <c r="AG1" s="42" t="s">
        <v>316</v>
      </c>
      <c r="AH1" s="42" t="s">
        <v>317</v>
      </c>
      <c r="AI1" s="42" t="s">
        <v>318</v>
      </c>
      <c r="AJ1" s="80"/>
      <c r="AK1" s="80"/>
      <c r="AL1" s="82" t="s">
        <v>372</v>
      </c>
      <c r="AM1" s="82" t="s">
        <v>374</v>
      </c>
      <c r="AN1" s="82" t="s">
        <v>373</v>
      </c>
    </row>
    <row r="2" spans="1:40" x14ac:dyDescent="0.45">
      <c r="A2" s="60">
        <v>44143</v>
      </c>
      <c r="B2" s="1" t="s">
        <v>277</v>
      </c>
      <c r="C2" s="1" t="s">
        <v>276</v>
      </c>
      <c r="D2" s="2">
        <v>4685911</v>
      </c>
      <c r="E2" s="2">
        <v>3334680</v>
      </c>
      <c r="F2" s="2">
        <v>1351231</v>
      </c>
      <c r="G2" s="76">
        <v>35927571361.330032</v>
      </c>
      <c r="H2" s="76">
        <v>24677216371.750019</v>
      </c>
      <c r="I2" s="76">
        <v>11250354989.580013</v>
      </c>
      <c r="J2" s="2">
        <v>4571754</v>
      </c>
      <c r="K2" s="2">
        <v>89912</v>
      </c>
      <c r="L2" s="2">
        <v>23646</v>
      </c>
      <c r="M2" s="3">
        <v>34998029183</v>
      </c>
      <c r="N2" s="3">
        <v>7655</v>
      </c>
      <c r="O2" s="36">
        <v>0.95399999999999996</v>
      </c>
      <c r="P2" s="36">
        <v>2.8000000000000001E-2</v>
      </c>
      <c r="Q2" s="36">
        <v>1.7999999999999999E-2</v>
      </c>
      <c r="R2" s="36">
        <v>0.97699999999999998</v>
      </c>
      <c r="S2" s="36">
        <v>1.7000000000000001E-2</v>
      </c>
      <c r="T2" s="36">
        <v>5.0000000000000001E-3</v>
      </c>
      <c r="U2" s="2">
        <v>21923</v>
      </c>
      <c r="V2" s="2">
        <v>24605</v>
      </c>
      <c r="W2" s="2">
        <v>16246</v>
      </c>
      <c r="X2" s="2">
        <v>8359</v>
      </c>
      <c r="Y2" s="76">
        <v>174327066.48999995</v>
      </c>
      <c r="Z2" s="76">
        <v>118744709.79999995</v>
      </c>
      <c r="AA2" s="76">
        <v>55582356.690000005</v>
      </c>
      <c r="AB2" s="2">
        <v>22341</v>
      </c>
      <c r="AC2" s="2">
        <v>547</v>
      </c>
      <c r="AD2" s="2">
        <v>23646</v>
      </c>
      <c r="AE2" s="3">
        <v>159494762</v>
      </c>
      <c r="AF2" s="3">
        <v>7139</v>
      </c>
      <c r="AG2" s="36">
        <v>0.95899999999999996</v>
      </c>
      <c r="AH2" s="36">
        <v>2.1000000000000001E-2</v>
      </c>
      <c r="AI2" s="36">
        <v>2.1000000000000001E-2</v>
      </c>
      <c r="AL2" s="83">
        <f>R2+S2+T2</f>
        <v>0.999</v>
      </c>
      <c r="AM2" s="83">
        <f>O2+P2+Q2</f>
        <v>1</v>
      </c>
      <c r="AN2" s="83">
        <f>AG2+AH2+AI2</f>
        <v>1.0009999999999999</v>
      </c>
    </row>
    <row r="3" spans="1:40" x14ac:dyDescent="0.45">
      <c r="A3" s="60">
        <v>44143</v>
      </c>
      <c r="B3" s="1" t="s">
        <v>319</v>
      </c>
      <c r="C3" s="1" t="s">
        <v>276</v>
      </c>
      <c r="D3" s="2">
        <v>77</v>
      </c>
      <c r="E3" s="2">
        <v>55</v>
      </c>
      <c r="F3" s="2">
        <v>22</v>
      </c>
      <c r="G3" s="76">
        <v>701186.42</v>
      </c>
      <c r="H3" s="76">
        <v>488640.42000000004</v>
      </c>
      <c r="I3" s="76">
        <v>212546</v>
      </c>
      <c r="J3" s="2">
        <v>74</v>
      </c>
      <c r="K3" s="2">
        <v>3</v>
      </c>
      <c r="L3" s="2">
        <v>0</v>
      </c>
      <c r="M3" s="3">
        <v>662142</v>
      </c>
      <c r="N3" s="3">
        <v>8948</v>
      </c>
      <c r="O3" s="36">
        <v>0.81100000000000005</v>
      </c>
      <c r="P3" s="36">
        <v>0.122</v>
      </c>
      <c r="Q3" s="36">
        <v>6.8000000000000005E-2</v>
      </c>
      <c r="R3" s="36">
        <v>0.97399999999999998</v>
      </c>
      <c r="S3" s="36">
        <v>2.5999999999999999E-2</v>
      </c>
      <c r="T3" s="36">
        <v>0</v>
      </c>
      <c r="U3" s="2">
        <v>0</v>
      </c>
      <c r="V3" s="2">
        <v>0</v>
      </c>
      <c r="W3" s="2">
        <v>0</v>
      </c>
      <c r="X3" s="2">
        <v>0</v>
      </c>
      <c r="Y3" s="76">
        <v>0</v>
      </c>
      <c r="Z3" s="76">
        <v>0</v>
      </c>
      <c r="AA3" s="76">
        <v>0</v>
      </c>
      <c r="AB3" s="2">
        <v>0</v>
      </c>
      <c r="AC3" s="2">
        <v>0</v>
      </c>
      <c r="AD3" s="2">
        <v>0</v>
      </c>
      <c r="AE3" s="3">
        <v>0</v>
      </c>
      <c r="AF3" s="3">
        <v>0</v>
      </c>
      <c r="AG3" s="36">
        <v>0</v>
      </c>
      <c r="AH3" s="36">
        <v>0</v>
      </c>
      <c r="AI3" s="36">
        <v>0</v>
      </c>
      <c r="AL3" s="83">
        <f t="shared" ref="AL3:AL66" si="0">R3+S3+T3</f>
        <v>1</v>
      </c>
      <c r="AM3" s="83">
        <f t="shared" ref="AM3:AM66" si="1">O3+P3+Q3</f>
        <v>1.0010000000000001</v>
      </c>
      <c r="AN3" s="83">
        <f t="shared" ref="AN3:AN66" si="2">AG3+AH3+AI3</f>
        <v>0</v>
      </c>
    </row>
    <row r="4" spans="1:40" x14ac:dyDescent="0.45">
      <c r="A4" s="60">
        <v>44143</v>
      </c>
      <c r="B4" s="1" t="s">
        <v>2</v>
      </c>
      <c r="C4" s="1" t="s">
        <v>3</v>
      </c>
      <c r="D4" s="2">
        <v>363</v>
      </c>
      <c r="E4" s="2">
        <v>250</v>
      </c>
      <c r="F4" s="2">
        <v>113</v>
      </c>
      <c r="G4" s="76">
        <v>3437126.25</v>
      </c>
      <c r="H4" s="76">
        <v>2381236.25</v>
      </c>
      <c r="I4" s="76">
        <v>1055890</v>
      </c>
      <c r="J4" s="2">
        <v>357</v>
      </c>
      <c r="K4" s="2">
        <v>6</v>
      </c>
      <c r="L4" s="2">
        <v>0</v>
      </c>
      <c r="M4" s="3">
        <v>3348688</v>
      </c>
      <c r="N4" s="3">
        <v>9380</v>
      </c>
      <c r="O4" s="36">
        <v>0.622</v>
      </c>
      <c r="P4" s="36">
        <v>0.255</v>
      </c>
      <c r="Q4" s="36">
        <v>0.123</v>
      </c>
      <c r="R4" s="36">
        <v>0.98299999999999998</v>
      </c>
      <c r="S4" s="36">
        <v>1.7000000000000001E-2</v>
      </c>
      <c r="T4" s="36">
        <v>0</v>
      </c>
      <c r="U4" s="2">
        <v>1</v>
      </c>
      <c r="V4" s="2">
        <v>1</v>
      </c>
      <c r="W4" s="2">
        <v>0</v>
      </c>
      <c r="X4" s="2">
        <v>1</v>
      </c>
      <c r="Y4" s="76">
        <v>10000</v>
      </c>
      <c r="Z4" s="76">
        <v>0</v>
      </c>
      <c r="AA4" s="76">
        <v>10000</v>
      </c>
      <c r="AB4" s="2">
        <v>2</v>
      </c>
      <c r="AC4" s="2">
        <v>0</v>
      </c>
      <c r="AD4" s="2">
        <v>0</v>
      </c>
      <c r="AE4" s="3">
        <v>20000</v>
      </c>
      <c r="AF4" s="3">
        <v>10000</v>
      </c>
      <c r="AG4" s="36">
        <v>1</v>
      </c>
      <c r="AH4" s="36">
        <v>0</v>
      </c>
      <c r="AI4" s="36">
        <v>0</v>
      </c>
      <c r="AL4" s="83">
        <f t="shared" si="0"/>
        <v>1</v>
      </c>
      <c r="AM4" s="83">
        <f t="shared" si="1"/>
        <v>1</v>
      </c>
      <c r="AN4" s="83">
        <f t="shared" si="2"/>
        <v>1</v>
      </c>
    </row>
    <row r="5" spans="1:40" x14ac:dyDescent="0.45">
      <c r="A5" s="60">
        <v>44143</v>
      </c>
      <c r="B5" s="1" t="s">
        <v>4</v>
      </c>
      <c r="C5" s="1" t="s">
        <v>5</v>
      </c>
      <c r="D5" s="2">
        <v>386</v>
      </c>
      <c r="E5" s="2">
        <v>256</v>
      </c>
      <c r="F5" s="2">
        <v>130</v>
      </c>
      <c r="G5" s="76">
        <v>3763347</v>
      </c>
      <c r="H5" s="76">
        <v>2485643</v>
      </c>
      <c r="I5" s="76">
        <v>1277704</v>
      </c>
      <c r="J5" s="2">
        <v>382</v>
      </c>
      <c r="K5" s="2">
        <v>3</v>
      </c>
      <c r="L5" s="2">
        <v>1</v>
      </c>
      <c r="M5" s="3">
        <v>3691405</v>
      </c>
      <c r="N5" s="3">
        <v>9663</v>
      </c>
      <c r="O5" s="36">
        <v>0.92900000000000005</v>
      </c>
      <c r="P5" s="36">
        <v>2.9000000000000001E-2</v>
      </c>
      <c r="Q5" s="36">
        <v>4.2000000000000003E-2</v>
      </c>
      <c r="R5" s="36">
        <v>0.995</v>
      </c>
      <c r="S5" s="36">
        <v>3.0000000000000001E-3</v>
      </c>
      <c r="T5" s="36">
        <v>3.0000000000000001E-3</v>
      </c>
      <c r="U5" s="2">
        <v>1</v>
      </c>
      <c r="V5" s="2">
        <v>1</v>
      </c>
      <c r="W5" s="2">
        <v>1</v>
      </c>
      <c r="X5" s="2">
        <v>0</v>
      </c>
      <c r="Y5" s="76">
        <v>10000</v>
      </c>
      <c r="Z5" s="76">
        <v>10000</v>
      </c>
      <c r="AA5" s="76">
        <v>0</v>
      </c>
      <c r="AB5" s="2">
        <v>1</v>
      </c>
      <c r="AC5" s="2">
        <v>0</v>
      </c>
      <c r="AD5" s="2">
        <v>1</v>
      </c>
      <c r="AE5" s="3">
        <v>10000</v>
      </c>
      <c r="AF5" s="3">
        <v>10000</v>
      </c>
      <c r="AG5" s="36">
        <v>1</v>
      </c>
      <c r="AH5" s="36">
        <v>0</v>
      </c>
      <c r="AI5" s="36">
        <v>0</v>
      </c>
      <c r="AL5" s="83">
        <f t="shared" si="0"/>
        <v>1.0009999999999999</v>
      </c>
      <c r="AM5" s="83">
        <f t="shared" si="1"/>
        <v>1</v>
      </c>
      <c r="AN5" s="83">
        <f t="shared" si="2"/>
        <v>1</v>
      </c>
    </row>
    <row r="6" spans="1:40" x14ac:dyDescent="0.45">
      <c r="A6" s="60">
        <v>44143</v>
      </c>
      <c r="B6" s="1" t="s">
        <v>6</v>
      </c>
      <c r="C6" s="1" t="s">
        <v>7</v>
      </c>
      <c r="D6" s="2">
        <v>4750</v>
      </c>
      <c r="E6" s="2">
        <v>3732</v>
      </c>
      <c r="F6" s="2">
        <v>1018</v>
      </c>
      <c r="G6" s="76">
        <v>35301893</v>
      </c>
      <c r="H6" s="76">
        <v>27302412</v>
      </c>
      <c r="I6" s="76">
        <v>7999481</v>
      </c>
      <c r="J6" s="2">
        <v>4261</v>
      </c>
      <c r="K6" s="2">
        <v>234</v>
      </c>
      <c r="L6" s="2">
        <v>255</v>
      </c>
      <c r="M6" s="3">
        <v>32230182</v>
      </c>
      <c r="N6" s="3">
        <v>7564</v>
      </c>
      <c r="O6" s="36">
        <v>0.83799999999999997</v>
      </c>
      <c r="P6" s="36">
        <v>6.5000000000000002E-2</v>
      </c>
      <c r="Q6" s="36">
        <v>9.7000000000000003E-2</v>
      </c>
      <c r="R6" s="36">
        <v>0.89800000000000002</v>
      </c>
      <c r="S6" s="36">
        <v>4.8000000000000001E-2</v>
      </c>
      <c r="T6" s="36">
        <v>5.3999999999999999E-2</v>
      </c>
      <c r="U6" s="2">
        <v>245</v>
      </c>
      <c r="V6" s="2">
        <v>25</v>
      </c>
      <c r="W6" s="2">
        <v>17</v>
      </c>
      <c r="X6" s="2">
        <v>8</v>
      </c>
      <c r="Y6" s="76">
        <v>216134</v>
      </c>
      <c r="Z6" s="76">
        <v>153096</v>
      </c>
      <c r="AA6" s="76">
        <v>63038</v>
      </c>
      <c r="AB6" s="2">
        <v>15</v>
      </c>
      <c r="AC6" s="2">
        <v>0</v>
      </c>
      <c r="AD6" s="2">
        <v>255</v>
      </c>
      <c r="AE6" s="3">
        <v>135000</v>
      </c>
      <c r="AF6" s="3">
        <v>9000</v>
      </c>
      <c r="AG6" s="36">
        <v>0.86699999999999999</v>
      </c>
      <c r="AH6" s="36">
        <v>0</v>
      </c>
      <c r="AI6" s="36">
        <v>0.13300000000000001</v>
      </c>
      <c r="AL6" s="83">
        <f t="shared" si="0"/>
        <v>1</v>
      </c>
      <c r="AM6" s="83">
        <f t="shared" si="1"/>
        <v>1</v>
      </c>
      <c r="AN6" s="83">
        <f t="shared" si="2"/>
        <v>1</v>
      </c>
    </row>
    <row r="7" spans="1:40" x14ac:dyDescent="0.45">
      <c r="A7" s="60">
        <v>44143</v>
      </c>
      <c r="B7" s="1" t="s">
        <v>8</v>
      </c>
      <c r="C7" s="1" t="s">
        <v>9</v>
      </c>
      <c r="D7" s="2">
        <v>5227</v>
      </c>
      <c r="E7" s="2">
        <v>3943</v>
      </c>
      <c r="F7" s="2">
        <v>1284</v>
      </c>
      <c r="G7" s="76">
        <v>40912558</v>
      </c>
      <c r="H7" s="76">
        <v>30360881</v>
      </c>
      <c r="I7" s="76">
        <v>10551677</v>
      </c>
      <c r="J7" s="2">
        <v>5009</v>
      </c>
      <c r="K7" s="2">
        <v>194</v>
      </c>
      <c r="L7" s="2">
        <v>24</v>
      </c>
      <c r="M7" s="3">
        <v>37563449</v>
      </c>
      <c r="N7" s="3">
        <v>7499</v>
      </c>
      <c r="O7" s="36">
        <v>0.97599999999999998</v>
      </c>
      <c r="P7" s="36">
        <v>8.9999999999999993E-3</v>
      </c>
      <c r="Q7" s="36">
        <v>1.4999999999999999E-2</v>
      </c>
      <c r="R7" s="36">
        <v>0.95799999999999996</v>
      </c>
      <c r="S7" s="36">
        <v>3.6999999999999998E-2</v>
      </c>
      <c r="T7" s="36">
        <v>5.0000000000000001E-3</v>
      </c>
      <c r="U7" s="2">
        <v>21</v>
      </c>
      <c r="V7" s="2">
        <v>35</v>
      </c>
      <c r="W7" s="2">
        <v>29</v>
      </c>
      <c r="X7" s="2">
        <v>6</v>
      </c>
      <c r="Y7" s="76">
        <v>237711</v>
      </c>
      <c r="Z7" s="76">
        <v>180585</v>
      </c>
      <c r="AA7" s="76">
        <v>57126</v>
      </c>
      <c r="AB7" s="2">
        <v>31</v>
      </c>
      <c r="AC7" s="2">
        <v>1</v>
      </c>
      <c r="AD7" s="2">
        <v>24</v>
      </c>
      <c r="AE7" s="3">
        <v>216861</v>
      </c>
      <c r="AF7" s="3">
        <v>6996</v>
      </c>
      <c r="AG7" s="36">
        <v>1</v>
      </c>
      <c r="AH7" s="36">
        <v>0</v>
      </c>
      <c r="AI7" s="36">
        <v>0</v>
      </c>
      <c r="AL7" s="83">
        <f t="shared" si="0"/>
        <v>1</v>
      </c>
      <c r="AM7" s="83">
        <f t="shared" si="1"/>
        <v>1</v>
      </c>
      <c r="AN7" s="83">
        <f t="shared" si="2"/>
        <v>1</v>
      </c>
    </row>
    <row r="8" spans="1:40" x14ac:dyDescent="0.45">
      <c r="A8" s="60">
        <v>44143</v>
      </c>
      <c r="B8" s="1" t="s">
        <v>10</v>
      </c>
      <c r="C8" s="1" t="s">
        <v>9</v>
      </c>
      <c r="D8" s="2">
        <v>13519</v>
      </c>
      <c r="E8" s="2">
        <v>13519</v>
      </c>
      <c r="F8" s="2">
        <v>0</v>
      </c>
      <c r="G8" s="76">
        <v>94434872.210000008</v>
      </c>
      <c r="H8" s="76">
        <v>94434872.210000008</v>
      </c>
      <c r="I8" s="76">
        <v>0</v>
      </c>
      <c r="J8" s="2">
        <v>12967</v>
      </c>
      <c r="K8" s="2">
        <v>285</v>
      </c>
      <c r="L8" s="2">
        <v>0</v>
      </c>
      <c r="M8" s="3">
        <v>91479780</v>
      </c>
      <c r="N8" s="3">
        <v>7055</v>
      </c>
      <c r="O8" s="36">
        <v>0.98499999999999999</v>
      </c>
      <c r="P8" s="36">
        <v>1.2999999999999999E-2</v>
      </c>
      <c r="Q8" s="36">
        <v>2E-3</v>
      </c>
      <c r="R8" s="36">
        <v>0.96</v>
      </c>
      <c r="S8" s="36">
        <v>0.02</v>
      </c>
      <c r="T8" s="36">
        <v>0</v>
      </c>
      <c r="U8" s="2">
        <v>0</v>
      </c>
      <c r="V8" s="2">
        <v>0</v>
      </c>
      <c r="W8" s="2">
        <v>0</v>
      </c>
      <c r="X8" s="2">
        <v>0</v>
      </c>
      <c r="Y8" s="76">
        <v>0</v>
      </c>
      <c r="Z8" s="76">
        <v>0</v>
      </c>
      <c r="AA8" s="76">
        <v>0</v>
      </c>
      <c r="AB8" s="2">
        <v>0</v>
      </c>
      <c r="AC8" s="2">
        <v>0</v>
      </c>
      <c r="AD8" s="2">
        <v>0</v>
      </c>
      <c r="AE8" s="3">
        <v>0</v>
      </c>
      <c r="AF8" s="3">
        <v>0</v>
      </c>
      <c r="AG8" s="36">
        <v>0</v>
      </c>
      <c r="AH8" s="36">
        <v>0</v>
      </c>
      <c r="AI8" s="36">
        <v>0</v>
      </c>
      <c r="AL8" s="83">
        <f>R8+S8+T8</f>
        <v>0.98</v>
      </c>
      <c r="AM8" s="83">
        <f t="shared" si="1"/>
        <v>1</v>
      </c>
      <c r="AN8" s="83">
        <f t="shared" si="2"/>
        <v>0</v>
      </c>
    </row>
    <row r="9" spans="1:40" x14ac:dyDescent="0.45">
      <c r="A9" s="60">
        <v>44143</v>
      </c>
      <c r="B9" s="1" t="s">
        <v>11</v>
      </c>
      <c r="C9" s="1" t="s">
        <v>9</v>
      </c>
      <c r="D9" s="2">
        <v>48061</v>
      </c>
      <c r="E9" s="2">
        <v>48061</v>
      </c>
      <c r="F9" s="2">
        <v>0</v>
      </c>
      <c r="G9" s="76">
        <v>393827398.55000001</v>
      </c>
      <c r="H9" s="76">
        <v>393827398.55000001</v>
      </c>
      <c r="I9" s="76">
        <v>0</v>
      </c>
      <c r="J9" s="2">
        <v>46305</v>
      </c>
      <c r="K9" s="2">
        <v>740</v>
      </c>
      <c r="L9" s="2">
        <v>0</v>
      </c>
      <c r="M9" s="3">
        <v>381095174</v>
      </c>
      <c r="N9" s="3">
        <v>8230</v>
      </c>
      <c r="O9" s="36">
        <v>0.98899999999999999</v>
      </c>
      <c r="P9" s="36">
        <v>0.01</v>
      </c>
      <c r="Q9" s="36">
        <v>1E-3</v>
      </c>
      <c r="R9" s="36">
        <v>0.96399999999999997</v>
      </c>
      <c r="S9" s="36">
        <v>1.4999999999999999E-2</v>
      </c>
      <c r="T9" s="36">
        <v>0</v>
      </c>
      <c r="U9" s="2">
        <v>0</v>
      </c>
      <c r="V9" s="2">
        <v>0</v>
      </c>
      <c r="W9" s="2">
        <v>0</v>
      </c>
      <c r="X9" s="2">
        <v>0</v>
      </c>
      <c r="Y9" s="76">
        <v>0</v>
      </c>
      <c r="Z9" s="76">
        <v>0</v>
      </c>
      <c r="AA9" s="76">
        <v>0</v>
      </c>
      <c r="AB9" s="2">
        <v>0</v>
      </c>
      <c r="AC9" s="2">
        <v>0</v>
      </c>
      <c r="AD9" s="2">
        <v>0</v>
      </c>
      <c r="AE9" s="3">
        <v>0</v>
      </c>
      <c r="AF9" s="3">
        <v>0</v>
      </c>
      <c r="AG9" s="36">
        <v>0</v>
      </c>
      <c r="AH9" s="36">
        <v>0</v>
      </c>
      <c r="AI9" s="36">
        <v>0</v>
      </c>
      <c r="AL9" s="83">
        <f t="shared" si="0"/>
        <v>0.97899999999999998</v>
      </c>
      <c r="AM9" s="83">
        <f t="shared" si="1"/>
        <v>1</v>
      </c>
      <c r="AN9" s="83">
        <f t="shared" si="2"/>
        <v>0</v>
      </c>
    </row>
    <row r="10" spans="1:40" x14ac:dyDescent="0.45">
      <c r="A10" s="60">
        <v>44143</v>
      </c>
      <c r="B10" s="1" t="s">
        <v>12</v>
      </c>
      <c r="C10" s="1" t="s">
        <v>13</v>
      </c>
      <c r="D10" s="2">
        <v>3783</v>
      </c>
      <c r="E10" s="2">
        <v>2425</v>
      </c>
      <c r="F10" s="2">
        <v>1358</v>
      </c>
      <c r="G10" s="76">
        <v>35759744.290000007</v>
      </c>
      <c r="H10" s="76">
        <v>22884786.120000008</v>
      </c>
      <c r="I10" s="76">
        <v>12874958.169999998</v>
      </c>
      <c r="J10" s="2">
        <v>3726</v>
      </c>
      <c r="K10" s="2">
        <v>37</v>
      </c>
      <c r="L10" s="2">
        <v>20</v>
      </c>
      <c r="M10" s="3">
        <v>35216051</v>
      </c>
      <c r="N10" s="3">
        <v>9451</v>
      </c>
      <c r="O10" s="36">
        <v>0.93400000000000005</v>
      </c>
      <c r="P10" s="36">
        <v>1.9E-2</v>
      </c>
      <c r="Q10" s="36">
        <v>4.7E-2</v>
      </c>
      <c r="R10" s="36">
        <v>0.98599999999999999</v>
      </c>
      <c r="S10" s="36">
        <v>8.0000000000000002E-3</v>
      </c>
      <c r="T10" s="36">
        <v>5.0000000000000001E-3</v>
      </c>
      <c r="U10" s="2">
        <v>13</v>
      </c>
      <c r="V10" s="2">
        <v>32</v>
      </c>
      <c r="W10" s="2">
        <v>23</v>
      </c>
      <c r="X10" s="2">
        <v>9</v>
      </c>
      <c r="Y10" s="76">
        <v>309367.53000000003</v>
      </c>
      <c r="Z10" s="76">
        <v>220917.53000000003</v>
      </c>
      <c r="AA10" s="76">
        <v>88450</v>
      </c>
      <c r="AB10" s="2">
        <v>24</v>
      </c>
      <c r="AC10" s="2">
        <v>1</v>
      </c>
      <c r="AD10" s="2">
        <v>20</v>
      </c>
      <c r="AE10" s="3">
        <v>225533</v>
      </c>
      <c r="AF10" s="3">
        <v>9397</v>
      </c>
      <c r="AG10" s="36">
        <v>0.875</v>
      </c>
      <c r="AH10" s="36">
        <v>8.3000000000000004E-2</v>
      </c>
      <c r="AI10" s="36">
        <v>4.2000000000000003E-2</v>
      </c>
      <c r="AL10" s="83">
        <f t="shared" si="0"/>
        <v>0.999</v>
      </c>
      <c r="AM10" s="83">
        <f t="shared" si="1"/>
        <v>1</v>
      </c>
      <c r="AN10" s="83">
        <f t="shared" si="2"/>
        <v>1</v>
      </c>
    </row>
    <row r="11" spans="1:40" x14ac:dyDescent="0.45">
      <c r="A11" s="60">
        <v>44143</v>
      </c>
      <c r="B11" s="1" t="s">
        <v>14</v>
      </c>
      <c r="C11" s="1" t="s">
        <v>7</v>
      </c>
      <c r="D11" s="2">
        <v>10582</v>
      </c>
      <c r="E11" s="2">
        <v>7544</v>
      </c>
      <c r="F11" s="2">
        <v>3038</v>
      </c>
      <c r="G11" s="76">
        <v>86897882.75000003</v>
      </c>
      <c r="H11" s="76">
        <v>60406068.200000033</v>
      </c>
      <c r="I11" s="76">
        <v>26491814.549999997</v>
      </c>
      <c r="J11" s="2">
        <v>10307</v>
      </c>
      <c r="K11" s="2">
        <v>153</v>
      </c>
      <c r="L11" s="2">
        <v>131</v>
      </c>
      <c r="M11" s="3">
        <v>85041942</v>
      </c>
      <c r="N11" s="3">
        <v>8251</v>
      </c>
      <c r="O11" s="36">
        <v>0.95799999999999996</v>
      </c>
      <c r="P11" s="36">
        <v>2.4E-2</v>
      </c>
      <c r="Q11" s="36">
        <v>1.7999999999999999E-2</v>
      </c>
      <c r="R11" s="36">
        <v>0.97399999999999998</v>
      </c>
      <c r="S11" s="36">
        <v>1.4E-2</v>
      </c>
      <c r="T11" s="36">
        <v>1.2E-2</v>
      </c>
      <c r="U11" s="2">
        <v>134</v>
      </c>
      <c r="V11" s="2">
        <v>53</v>
      </c>
      <c r="W11" s="2">
        <v>41</v>
      </c>
      <c r="X11" s="2">
        <v>12</v>
      </c>
      <c r="Y11" s="76">
        <v>443249</v>
      </c>
      <c r="Z11" s="76">
        <v>327249</v>
      </c>
      <c r="AA11" s="76">
        <v>116000</v>
      </c>
      <c r="AB11" s="2">
        <v>54</v>
      </c>
      <c r="AC11" s="2">
        <v>2</v>
      </c>
      <c r="AD11" s="2">
        <v>131</v>
      </c>
      <c r="AE11" s="3">
        <v>435744</v>
      </c>
      <c r="AF11" s="3">
        <v>8069</v>
      </c>
      <c r="AG11" s="36">
        <v>1</v>
      </c>
      <c r="AH11" s="36">
        <v>0</v>
      </c>
      <c r="AI11" s="36">
        <v>0</v>
      </c>
      <c r="AL11" s="83">
        <f t="shared" si="0"/>
        <v>1</v>
      </c>
      <c r="AM11" s="83">
        <f t="shared" si="1"/>
        <v>1</v>
      </c>
      <c r="AN11" s="83">
        <f t="shared" si="2"/>
        <v>1</v>
      </c>
    </row>
    <row r="12" spans="1:40" x14ac:dyDescent="0.45">
      <c r="A12" s="60">
        <v>44143</v>
      </c>
      <c r="B12" s="1" t="s">
        <v>15</v>
      </c>
      <c r="C12" s="1" t="s">
        <v>16</v>
      </c>
      <c r="D12" s="2">
        <v>72</v>
      </c>
      <c r="E12" s="2">
        <v>50</v>
      </c>
      <c r="F12" s="2">
        <v>22</v>
      </c>
      <c r="G12" s="76">
        <v>655074</v>
      </c>
      <c r="H12" s="76">
        <v>444074</v>
      </c>
      <c r="I12" s="76">
        <v>211000</v>
      </c>
      <c r="J12" s="2">
        <v>72</v>
      </c>
      <c r="K12" s="2">
        <v>0</v>
      </c>
      <c r="L12" s="2">
        <v>0</v>
      </c>
      <c r="M12" s="3">
        <v>655074</v>
      </c>
      <c r="N12" s="3">
        <v>9098</v>
      </c>
      <c r="O12" s="36">
        <v>1</v>
      </c>
      <c r="P12" s="36">
        <v>0</v>
      </c>
      <c r="Q12" s="36">
        <v>0</v>
      </c>
      <c r="R12" s="36">
        <v>1</v>
      </c>
      <c r="S12" s="36">
        <v>0</v>
      </c>
      <c r="T12" s="36">
        <v>0</v>
      </c>
      <c r="U12" s="2">
        <v>0</v>
      </c>
      <c r="V12" s="2">
        <v>0</v>
      </c>
      <c r="W12" s="2">
        <v>0</v>
      </c>
      <c r="X12" s="2">
        <v>0</v>
      </c>
      <c r="Y12" s="76">
        <v>0</v>
      </c>
      <c r="Z12" s="76">
        <v>0</v>
      </c>
      <c r="AA12" s="76">
        <v>0</v>
      </c>
      <c r="AB12" s="2">
        <v>0</v>
      </c>
      <c r="AC12" s="2">
        <v>0</v>
      </c>
      <c r="AD12" s="2">
        <v>0</v>
      </c>
      <c r="AE12" s="3">
        <v>0</v>
      </c>
      <c r="AF12" s="3">
        <v>0</v>
      </c>
      <c r="AG12" s="36">
        <v>0</v>
      </c>
      <c r="AH12" s="36">
        <v>0</v>
      </c>
      <c r="AI12" s="36">
        <v>0</v>
      </c>
      <c r="AL12" s="83">
        <f t="shared" si="0"/>
        <v>1</v>
      </c>
      <c r="AM12" s="83">
        <f t="shared" si="1"/>
        <v>1</v>
      </c>
      <c r="AN12" s="83">
        <f t="shared" si="2"/>
        <v>0</v>
      </c>
    </row>
    <row r="13" spans="1:40" x14ac:dyDescent="0.45">
      <c r="A13" s="60">
        <v>44143</v>
      </c>
      <c r="B13" s="1" t="s">
        <v>17</v>
      </c>
      <c r="C13" s="1" t="s">
        <v>3</v>
      </c>
      <c r="D13" s="2">
        <v>21446</v>
      </c>
      <c r="E13" s="2">
        <v>14921</v>
      </c>
      <c r="F13" s="2">
        <v>6525</v>
      </c>
      <c r="G13" s="76">
        <v>181943189.68000001</v>
      </c>
      <c r="H13" s="76">
        <v>122867260.39000002</v>
      </c>
      <c r="I13" s="76">
        <v>59075929.289999999</v>
      </c>
      <c r="J13" s="2">
        <v>20550</v>
      </c>
      <c r="K13" s="2">
        <v>842</v>
      </c>
      <c r="L13" s="2">
        <v>54</v>
      </c>
      <c r="M13" s="3">
        <v>175327304</v>
      </c>
      <c r="N13" s="3">
        <v>8532</v>
      </c>
      <c r="O13" s="36">
        <v>0.71299999999999997</v>
      </c>
      <c r="P13" s="36">
        <v>0.191</v>
      </c>
      <c r="Q13" s="36">
        <v>9.7000000000000003E-2</v>
      </c>
      <c r="R13" s="36">
        <v>0.96</v>
      </c>
      <c r="S13" s="36">
        <v>3.7999999999999999E-2</v>
      </c>
      <c r="T13" s="36">
        <v>3.0000000000000001E-3</v>
      </c>
      <c r="U13" s="2">
        <v>49</v>
      </c>
      <c r="V13" s="2">
        <v>111</v>
      </c>
      <c r="W13" s="2">
        <v>79</v>
      </c>
      <c r="X13" s="2">
        <v>32</v>
      </c>
      <c r="Y13" s="76">
        <v>932195</v>
      </c>
      <c r="Z13" s="76">
        <v>674578</v>
      </c>
      <c r="AA13" s="76">
        <v>257617</v>
      </c>
      <c r="AB13" s="2">
        <v>100</v>
      </c>
      <c r="AC13" s="2">
        <v>6</v>
      </c>
      <c r="AD13" s="2">
        <v>54</v>
      </c>
      <c r="AE13" s="3">
        <v>840557</v>
      </c>
      <c r="AF13" s="3">
        <v>8406</v>
      </c>
      <c r="AG13" s="36">
        <v>0.87</v>
      </c>
      <c r="AH13" s="36">
        <v>0.1</v>
      </c>
      <c r="AI13" s="36">
        <v>0.03</v>
      </c>
      <c r="AL13" s="83">
        <f t="shared" si="0"/>
        <v>1.0009999999999999</v>
      </c>
      <c r="AM13" s="83">
        <f t="shared" si="1"/>
        <v>1.0009999999999999</v>
      </c>
      <c r="AN13" s="83">
        <f t="shared" si="2"/>
        <v>1</v>
      </c>
    </row>
    <row r="14" spans="1:40" x14ac:dyDescent="0.45">
      <c r="A14" s="60">
        <v>44143</v>
      </c>
      <c r="B14" s="1" t="s">
        <v>18</v>
      </c>
      <c r="C14" s="1" t="s">
        <v>19</v>
      </c>
      <c r="D14" s="2">
        <v>4548</v>
      </c>
      <c r="E14" s="2">
        <v>2932</v>
      </c>
      <c r="F14" s="2">
        <v>1616</v>
      </c>
      <c r="G14" s="76">
        <v>43977681</v>
      </c>
      <c r="H14" s="76">
        <v>28239989</v>
      </c>
      <c r="I14" s="76">
        <v>15737692</v>
      </c>
      <c r="J14" s="2">
        <v>4487</v>
      </c>
      <c r="K14" s="2">
        <v>32</v>
      </c>
      <c r="L14" s="2">
        <v>29</v>
      </c>
      <c r="M14" s="3">
        <v>43391383</v>
      </c>
      <c r="N14" s="3">
        <v>9670</v>
      </c>
      <c r="O14" s="36">
        <v>0.95399999999999996</v>
      </c>
      <c r="P14" s="36">
        <v>3.9E-2</v>
      </c>
      <c r="Q14" s="36">
        <v>6.0000000000000001E-3</v>
      </c>
      <c r="R14" s="36">
        <v>0.98699999999999999</v>
      </c>
      <c r="S14" s="36">
        <v>6.0000000000000001E-3</v>
      </c>
      <c r="T14" s="36">
        <v>6.0000000000000001E-3</v>
      </c>
      <c r="U14" s="2">
        <v>22</v>
      </c>
      <c r="V14" s="2">
        <v>33</v>
      </c>
      <c r="W14" s="2">
        <v>22</v>
      </c>
      <c r="X14" s="2">
        <v>11</v>
      </c>
      <c r="Y14" s="76">
        <v>295277</v>
      </c>
      <c r="Z14" s="76">
        <v>193277</v>
      </c>
      <c r="AA14" s="76">
        <v>102000</v>
      </c>
      <c r="AB14" s="2">
        <v>23</v>
      </c>
      <c r="AC14" s="2">
        <v>3</v>
      </c>
      <c r="AD14" s="2">
        <v>29</v>
      </c>
      <c r="AE14" s="3">
        <v>205369</v>
      </c>
      <c r="AF14" s="3">
        <v>8929</v>
      </c>
      <c r="AG14" s="36">
        <v>0.95699999999999996</v>
      </c>
      <c r="AH14" s="36">
        <v>0</v>
      </c>
      <c r="AI14" s="36">
        <v>4.2999999999999997E-2</v>
      </c>
      <c r="AL14" s="83">
        <f t="shared" si="0"/>
        <v>0.999</v>
      </c>
      <c r="AM14" s="83">
        <f t="shared" si="1"/>
        <v>0.999</v>
      </c>
      <c r="AN14" s="83">
        <f t="shared" si="2"/>
        <v>1</v>
      </c>
    </row>
    <row r="15" spans="1:40" x14ac:dyDescent="0.45">
      <c r="A15" s="60">
        <v>44143</v>
      </c>
      <c r="B15" s="1" t="s">
        <v>20</v>
      </c>
      <c r="C15" s="1" t="s">
        <v>21</v>
      </c>
      <c r="D15" s="2">
        <v>5522</v>
      </c>
      <c r="E15" s="2">
        <v>4241</v>
      </c>
      <c r="F15" s="2">
        <v>1281</v>
      </c>
      <c r="G15" s="76">
        <v>45178516</v>
      </c>
      <c r="H15" s="76">
        <v>33918711</v>
      </c>
      <c r="I15" s="76">
        <v>11259805</v>
      </c>
      <c r="J15" s="2">
        <v>5468</v>
      </c>
      <c r="K15" s="2">
        <v>51</v>
      </c>
      <c r="L15" s="2">
        <v>3</v>
      </c>
      <c r="M15" s="3">
        <v>44737212</v>
      </c>
      <c r="N15" s="3">
        <v>8182</v>
      </c>
      <c r="O15" s="36">
        <v>0.76700000000000002</v>
      </c>
      <c r="P15" s="36">
        <v>9.1999999999999998E-2</v>
      </c>
      <c r="Q15" s="36">
        <v>0.14099999999999999</v>
      </c>
      <c r="R15" s="36">
        <v>0.99</v>
      </c>
      <c r="S15" s="36">
        <v>8.9999999999999993E-3</v>
      </c>
      <c r="T15" s="36">
        <v>1E-3</v>
      </c>
      <c r="U15" s="2">
        <v>0</v>
      </c>
      <c r="V15" s="2">
        <v>36</v>
      </c>
      <c r="W15" s="2">
        <v>23</v>
      </c>
      <c r="X15" s="2">
        <v>13</v>
      </c>
      <c r="Y15" s="76">
        <v>244211</v>
      </c>
      <c r="Z15" s="76">
        <v>152410</v>
      </c>
      <c r="AA15" s="76">
        <v>91801</v>
      </c>
      <c r="AB15" s="2">
        <v>33</v>
      </c>
      <c r="AC15" s="2">
        <v>0</v>
      </c>
      <c r="AD15" s="2">
        <v>3</v>
      </c>
      <c r="AE15" s="3">
        <v>222211</v>
      </c>
      <c r="AF15" s="3">
        <v>6734</v>
      </c>
      <c r="AG15" s="36">
        <v>0.97</v>
      </c>
      <c r="AH15" s="36">
        <v>0</v>
      </c>
      <c r="AI15" s="36">
        <v>0.03</v>
      </c>
      <c r="AL15" s="83">
        <f t="shared" si="0"/>
        <v>1</v>
      </c>
      <c r="AM15" s="83">
        <f t="shared" si="1"/>
        <v>1</v>
      </c>
      <c r="AN15" s="83">
        <f t="shared" si="2"/>
        <v>1</v>
      </c>
    </row>
    <row r="16" spans="1:40" x14ac:dyDescent="0.45">
      <c r="A16" s="60">
        <v>44143</v>
      </c>
      <c r="B16" s="1" t="s">
        <v>22</v>
      </c>
      <c r="C16" s="1" t="s">
        <v>23</v>
      </c>
      <c r="D16" s="2">
        <v>1400</v>
      </c>
      <c r="E16" s="2">
        <v>1062</v>
      </c>
      <c r="F16" s="2">
        <v>338</v>
      </c>
      <c r="G16" s="76">
        <v>10083083</v>
      </c>
      <c r="H16" s="76">
        <v>7449241</v>
      </c>
      <c r="I16" s="76">
        <v>2633842</v>
      </c>
      <c r="J16" s="2">
        <v>1356</v>
      </c>
      <c r="K16" s="2">
        <v>30</v>
      </c>
      <c r="L16" s="2">
        <v>14</v>
      </c>
      <c r="M16" s="3">
        <v>9696201</v>
      </c>
      <c r="N16" s="3">
        <v>7151</v>
      </c>
      <c r="O16" s="36">
        <v>0.97899999999999998</v>
      </c>
      <c r="P16" s="36">
        <v>1.7000000000000001E-2</v>
      </c>
      <c r="Q16" s="36">
        <v>4.0000000000000001E-3</v>
      </c>
      <c r="R16" s="36">
        <v>0.97</v>
      </c>
      <c r="S16" s="36">
        <v>0.02</v>
      </c>
      <c r="T16" s="36">
        <v>0.01</v>
      </c>
      <c r="U16" s="2">
        <v>14</v>
      </c>
      <c r="V16" s="2">
        <v>6</v>
      </c>
      <c r="W16" s="2">
        <v>6</v>
      </c>
      <c r="X16" s="2">
        <v>0</v>
      </c>
      <c r="Y16" s="76">
        <v>50426</v>
      </c>
      <c r="Z16" s="76">
        <v>50426</v>
      </c>
      <c r="AA16" s="76">
        <v>0</v>
      </c>
      <c r="AB16" s="2">
        <v>6</v>
      </c>
      <c r="AC16" s="2">
        <v>0</v>
      </c>
      <c r="AD16" s="2">
        <v>14</v>
      </c>
      <c r="AE16" s="3">
        <v>41561</v>
      </c>
      <c r="AF16" s="3">
        <v>6927</v>
      </c>
      <c r="AG16" s="36">
        <v>1</v>
      </c>
      <c r="AH16" s="36">
        <v>0</v>
      </c>
      <c r="AI16" s="36">
        <v>0</v>
      </c>
      <c r="AL16" s="83">
        <f t="shared" si="0"/>
        <v>1</v>
      </c>
      <c r="AM16" s="83">
        <f t="shared" si="1"/>
        <v>1</v>
      </c>
      <c r="AN16" s="83">
        <f t="shared" si="2"/>
        <v>1</v>
      </c>
    </row>
    <row r="17" spans="1:40" x14ac:dyDescent="0.45">
      <c r="A17" s="60">
        <v>44143</v>
      </c>
      <c r="B17" s="1" t="s">
        <v>24</v>
      </c>
      <c r="C17" s="1" t="s">
        <v>25</v>
      </c>
      <c r="D17" s="2">
        <v>2152</v>
      </c>
      <c r="E17" s="2">
        <v>1838</v>
      </c>
      <c r="F17" s="2">
        <v>314</v>
      </c>
      <c r="G17" s="76">
        <v>13401843.890000001</v>
      </c>
      <c r="H17" s="76">
        <v>11159145.720000001</v>
      </c>
      <c r="I17" s="76">
        <v>2242698.17</v>
      </c>
      <c r="J17" s="2">
        <v>1993</v>
      </c>
      <c r="K17" s="2">
        <v>144</v>
      </c>
      <c r="L17" s="2">
        <v>15</v>
      </c>
      <c r="M17" s="3">
        <v>12493241</v>
      </c>
      <c r="N17" s="3">
        <v>6269</v>
      </c>
      <c r="O17" s="36">
        <v>0.90100000000000002</v>
      </c>
      <c r="P17" s="36">
        <v>3.7999999999999999E-2</v>
      </c>
      <c r="Q17" s="36">
        <v>6.0999999999999999E-2</v>
      </c>
      <c r="R17" s="36">
        <v>0.92600000000000005</v>
      </c>
      <c r="S17" s="36">
        <v>6.7000000000000004E-2</v>
      </c>
      <c r="T17" s="36">
        <v>7.0000000000000001E-3</v>
      </c>
      <c r="U17" s="2">
        <v>21</v>
      </c>
      <c r="V17" s="2">
        <v>18</v>
      </c>
      <c r="W17" s="2">
        <v>18</v>
      </c>
      <c r="X17" s="2">
        <v>0</v>
      </c>
      <c r="Y17" s="76">
        <v>129011</v>
      </c>
      <c r="Z17" s="76">
        <v>129011</v>
      </c>
      <c r="AA17" s="76">
        <v>0</v>
      </c>
      <c r="AB17" s="2">
        <v>24</v>
      </c>
      <c r="AC17" s="2">
        <v>0</v>
      </c>
      <c r="AD17" s="2">
        <v>15</v>
      </c>
      <c r="AE17" s="3">
        <v>168820</v>
      </c>
      <c r="AF17" s="3">
        <v>7034</v>
      </c>
      <c r="AG17" s="36">
        <v>0.95799999999999996</v>
      </c>
      <c r="AH17" s="36">
        <v>4.2000000000000003E-2</v>
      </c>
      <c r="AI17" s="36">
        <v>0</v>
      </c>
      <c r="AL17" s="83">
        <f t="shared" si="0"/>
        <v>1</v>
      </c>
      <c r="AM17" s="83">
        <f t="shared" si="1"/>
        <v>1</v>
      </c>
      <c r="AN17" s="83">
        <f t="shared" si="2"/>
        <v>1</v>
      </c>
    </row>
    <row r="18" spans="1:40" x14ac:dyDescent="0.45">
      <c r="A18" s="60">
        <v>44143</v>
      </c>
      <c r="B18" s="1" t="s">
        <v>26</v>
      </c>
      <c r="C18" s="1" t="s">
        <v>27</v>
      </c>
      <c r="D18" s="2">
        <v>9969</v>
      </c>
      <c r="E18" s="2">
        <v>7108</v>
      </c>
      <c r="F18" s="2">
        <v>2861</v>
      </c>
      <c r="G18" s="76">
        <v>77647516</v>
      </c>
      <c r="H18" s="76">
        <v>53220642</v>
      </c>
      <c r="I18" s="76">
        <v>24426874</v>
      </c>
      <c r="J18" s="2">
        <v>9685</v>
      </c>
      <c r="K18" s="2">
        <v>207</v>
      </c>
      <c r="L18" s="2">
        <v>77</v>
      </c>
      <c r="M18" s="3">
        <v>75320305</v>
      </c>
      <c r="N18" s="3">
        <v>7777</v>
      </c>
      <c r="O18" s="36">
        <v>0.89900000000000002</v>
      </c>
      <c r="P18" s="36">
        <v>5.0999999999999997E-2</v>
      </c>
      <c r="Q18" s="36">
        <v>0.05</v>
      </c>
      <c r="R18" s="36">
        <v>0.97199999999999998</v>
      </c>
      <c r="S18" s="36">
        <v>0.02</v>
      </c>
      <c r="T18" s="36">
        <v>8.0000000000000002E-3</v>
      </c>
      <c r="U18" s="2">
        <v>58</v>
      </c>
      <c r="V18" s="2">
        <v>55</v>
      </c>
      <c r="W18" s="2">
        <v>39</v>
      </c>
      <c r="X18" s="2">
        <v>16</v>
      </c>
      <c r="Y18" s="76">
        <v>400402</v>
      </c>
      <c r="Z18" s="76">
        <v>284867</v>
      </c>
      <c r="AA18" s="76">
        <v>115535</v>
      </c>
      <c r="AB18" s="2">
        <v>33</v>
      </c>
      <c r="AC18" s="2">
        <v>3</v>
      </c>
      <c r="AD18" s="2">
        <v>77</v>
      </c>
      <c r="AE18" s="3">
        <v>260228</v>
      </c>
      <c r="AF18" s="3">
        <v>7886</v>
      </c>
      <c r="AG18" s="36">
        <v>0.78800000000000003</v>
      </c>
      <c r="AH18" s="36">
        <v>6.0999999999999999E-2</v>
      </c>
      <c r="AI18" s="36">
        <v>0.152</v>
      </c>
      <c r="AL18" s="83">
        <f t="shared" si="0"/>
        <v>1</v>
      </c>
      <c r="AM18" s="83">
        <f t="shared" si="1"/>
        <v>1</v>
      </c>
      <c r="AN18" s="83">
        <f t="shared" si="2"/>
        <v>1.0009999999999999</v>
      </c>
    </row>
    <row r="19" spans="1:40" x14ac:dyDescent="0.45">
      <c r="A19" s="60">
        <v>44143</v>
      </c>
      <c r="B19" s="1" t="s">
        <v>28</v>
      </c>
      <c r="C19" s="1" t="s">
        <v>29</v>
      </c>
      <c r="D19" s="2">
        <v>31468</v>
      </c>
      <c r="E19" s="2">
        <v>22303</v>
      </c>
      <c r="F19" s="2">
        <v>9165</v>
      </c>
      <c r="G19" s="76">
        <v>233795567</v>
      </c>
      <c r="H19" s="76">
        <v>161163327</v>
      </c>
      <c r="I19" s="76">
        <v>72632240</v>
      </c>
      <c r="J19" s="2">
        <v>30683</v>
      </c>
      <c r="K19" s="2">
        <v>725</v>
      </c>
      <c r="L19" s="2">
        <v>60</v>
      </c>
      <c r="M19" s="3">
        <v>228163301</v>
      </c>
      <c r="N19" s="3">
        <v>7436</v>
      </c>
      <c r="O19" s="36">
        <v>0.98599999999999999</v>
      </c>
      <c r="P19" s="36">
        <v>8.0000000000000002E-3</v>
      </c>
      <c r="Q19" s="36">
        <v>5.0000000000000001E-3</v>
      </c>
      <c r="R19" s="36">
        <v>0.97499999999999998</v>
      </c>
      <c r="S19" s="36">
        <v>2.3E-2</v>
      </c>
      <c r="T19" s="36">
        <v>2E-3</v>
      </c>
      <c r="U19" s="2">
        <v>53</v>
      </c>
      <c r="V19" s="2">
        <v>120</v>
      </c>
      <c r="W19" s="2">
        <v>79</v>
      </c>
      <c r="X19" s="2">
        <v>41</v>
      </c>
      <c r="Y19" s="76">
        <v>719908</v>
      </c>
      <c r="Z19" s="76">
        <v>509223</v>
      </c>
      <c r="AA19" s="76">
        <v>210685</v>
      </c>
      <c r="AB19" s="2">
        <v>113</v>
      </c>
      <c r="AC19" s="2">
        <v>0</v>
      </c>
      <c r="AD19" s="2">
        <v>60</v>
      </c>
      <c r="AE19" s="3">
        <v>758015</v>
      </c>
      <c r="AF19" s="3">
        <v>6708</v>
      </c>
      <c r="AG19" s="36">
        <v>0.99099999999999999</v>
      </c>
      <c r="AH19" s="36">
        <v>0</v>
      </c>
      <c r="AI19" s="36">
        <v>8.9999999999999993E-3</v>
      </c>
      <c r="AL19" s="83">
        <f t="shared" si="0"/>
        <v>1</v>
      </c>
      <c r="AM19" s="83">
        <f t="shared" si="1"/>
        <v>0.999</v>
      </c>
      <c r="AN19" s="83">
        <f t="shared" si="2"/>
        <v>1</v>
      </c>
    </row>
    <row r="20" spans="1:40" x14ac:dyDescent="0.45">
      <c r="A20" s="60">
        <v>44143</v>
      </c>
      <c r="B20" s="1" t="s">
        <v>30</v>
      </c>
      <c r="C20" s="1" t="s">
        <v>31</v>
      </c>
      <c r="D20" s="2">
        <v>631716</v>
      </c>
      <c r="E20" s="2">
        <v>449179</v>
      </c>
      <c r="F20" s="2">
        <v>182537</v>
      </c>
      <c r="G20" s="76">
        <v>4844536795</v>
      </c>
      <c r="H20" s="76">
        <v>3334000318</v>
      </c>
      <c r="I20" s="76">
        <v>1510536477</v>
      </c>
      <c r="J20" s="2">
        <v>619918</v>
      </c>
      <c r="K20" s="2">
        <v>9019</v>
      </c>
      <c r="L20" s="2">
        <v>2779</v>
      </c>
      <c r="M20" s="3">
        <v>4745490008</v>
      </c>
      <c r="N20" s="3">
        <v>7655</v>
      </c>
      <c r="O20" s="36">
        <v>0.97399999999999998</v>
      </c>
      <c r="P20" s="36">
        <v>1.2999999999999999E-2</v>
      </c>
      <c r="Q20" s="36">
        <v>1.2999999999999999E-2</v>
      </c>
      <c r="R20" s="36">
        <v>0.98099999999999998</v>
      </c>
      <c r="S20" s="36">
        <v>1.4E-2</v>
      </c>
      <c r="T20" s="36">
        <v>4.0000000000000001E-3</v>
      </c>
      <c r="U20" s="2">
        <v>2446</v>
      </c>
      <c r="V20" s="2">
        <v>3408</v>
      </c>
      <c r="W20" s="2">
        <v>2235</v>
      </c>
      <c r="X20" s="2">
        <v>1173</v>
      </c>
      <c r="Y20" s="76">
        <v>23805456</v>
      </c>
      <c r="Z20" s="76">
        <v>16490751</v>
      </c>
      <c r="AA20" s="76">
        <v>7314705</v>
      </c>
      <c r="AB20" s="2">
        <v>3039</v>
      </c>
      <c r="AC20" s="2">
        <v>36</v>
      </c>
      <c r="AD20" s="2">
        <v>2779</v>
      </c>
      <c r="AE20" s="3">
        <v>21550160</v>
      </c>
      <c r="AF20" s="3">
        <v>7091</v>
      </c>
      <c r="AG20" s="36">
        <v>0.98199999999999998</v>
      </c>
      <c r="AH20" s="36">
        <v>7.0000000000000001E-3</v>
      </c>
      <c r="AI20" s="36">
        <v>1.2E-2</v>
      </c>
      <c r="AL20" s="83">
        <f t="shared" si="0"/>
        <v>0.999</v>
      </c>
      <c r="AM20" s="83">
        <f t="shared" si="1"/>
        <v>1</v>
      </c>
      <c r="AN20" s="83">
        <f t="shared" si="2"/>
        <v>1.0009999999999999</v>
      </c>
    </row>
    <row r="21" spans="1:40" x14ac:dyDescent="0.45">
      <c r="A21" s="60">
        <v>44143</v>
      </c>
      <c r="B21" s="1" t="s">
        <v>32</v>
      </c>
      <c r="C21" s="1" t="s">
        <v>33</v>
      </c>
      <c r="D21" s="2">
        <v>63402</v>
      </c>
      <c r="E21" s="2">
        <v>57052</v>
      </c>
      <c r="F21" s="2">
        <v>6350</v>
      </c>
      <c r="G21" s="76">
        <v>148791164</v>
      </c>
      <c r="H21" s="76">
        <v>138644562</v>
      </c>
      <c r="I21" s="76">
        <v>10146602</v>
      </c>
      <c r="J21" s="2">
        <v>61242</v>
      </c>
      <c r="K21" s="2">
        <v>1758</v>
      </c>
      <c r="L21" s="2">
        <v>402</v>
      </c>
      <c r="M21" s="3">
        <v>131547630</v>
      </c>
      <c r="N21" s="3">
        <v>2148</v>
      </c>
      <c r="O21" s="36">
        <v>0.97899999999999998</v>
      </c>
      <c r="P21" s="36">
        <v>1.2E-2</v>
      </c>
      <c r="Q21" s="36">
        <v>8.9999999999999993E-3</v>
      </c>
      <c r="R21" s="36">
        <v>0.96599999999999997</v>
      </c>
      <c r="S21" s="36">
        <v>2.8000000000000001E-2</v>
      </c>
      <c r="T21" s="36">
        <v>6.0000000000000001E-3</v>
      </c>
      <c r="U21" s="2">
        <v>362</v>
      </c>
      <c r="V21" s="2">
        <v>370</v>
      </c>
      <c r="W21" s="2">
        <v>301</v>
      </c>
      <c r="X21" s="2">
        <v>69</v>
      </c>
      <c r="Y21" s="76">
        <v>803089</v>
      </c>
      <c r="Z21" s="76">
        <v>750834</v>
      </c>
      <c r="AA21" s="76">
        <v>52255</v>
      </c>
      <c r="AB21" s="2">
        <v>326</v>
      </c>
      <c r="AC21" s="2">
        <v>4</v>
      </c>
      <c r="AD21" s="2">
        <v>402</v>
      </c>
      <c r="AE21" s="3">
        <v>642026</v>
      </c>
      <c r="AF21" s="3">
        <v>1969</v>
      </c>
      <c r="AG21" s="36">
        <v>0.997</v>
      </c>
      <c r="AH21" s="36">
        <v>3.0000000000000001E-3</v>
      </c>
      <c r="AI21" s="36">
        <v>0</v>
      </c>
      <c r="AL21" s="83">
        <f t="shared" si="0"/>
        <v>1</v>
      </c>
      <c r="AM21" s="83">
        <f t="shared" si="1"/>
        <v>1</v>
      </c>
      <c r="AN21" s="83">
        <f t="shared" si="2"/>
        <v>1</v>
      </c>
    </row>
    <row r="22" spans="1:40" x14ac:dyDescent="0.45">
      <c r="A22" s="60">
        <v>44143</v>
      </c>
      <c r="B22" s="1" t="s">
        <v>375</v>
      </c>
      <c r="C22" s="1" t="s">
        <v>376</v>
      </c>
      <c r="D22" s="2">
        <v>86775</v>
      </c>
      <c r="E22" s="2">
        <v>56103</v>
      </c>
      <c r="F22" s="2">
        <v>30672</v>
      </c>
      <c r="G22" s="76">
        <v>753031432.90999985</v>
      </c>
      <c r="H22" s="76">
        <v>477180724.69999981</v>
      </c>
      <c r="I22" s="76">
        <v>275850708.21000004</v>
      </c>
      <c r="J22" s="2">
        <v>83122</v>
      </c>
      <c r="K22" s="2">
        <v>1105</v>
      </c>
      <c r="L22" s="2">
        <v>2545</v>
      </c>
      <c r="M22" s="3">
        <v>719073989</v>
      </c>
      <c r="N22" s="3">
        <v>8651</v>
      </c>
      <c r="O22" s="36">
        <v>0.97599999999999998</v>
      </c>
      <c r="P22" s="36">
        <v>0.01</v>
      </c>
      <c r="Q22" s="36">
        <v>1.4E-2</v>
      </c>
      <c r="R22" s="36">
        <v>0.95799999999999996</v>
      </c>
      <c r="S22" s="36">
        <v>1.2E-2</v>
      </c>
      <c r="T22" s="36">
        <v>2.9000000000000001E-2</v>
      </c>
      <c r="U22" s="2">
        <v>2541</v>
      </c>
      <c r="V22" s="2">
        <v>594</v>
      </c>
      <c r="W22" s="2">
        <v>424</v>
      </c>
      <c r="X22" s="2">
        <v>170</v>
      </c>
      <c r="Y22" s="76">
        <v>4793915</v>
      </c>
      <c r="Z22" s="76">
        <v>3427006.0300000003</v>
      </c>
      <c r="AA22" s="76">
        <v>1366908.97</v>
      </c>
      <c r="AB22" s="2">
        <v>582</v>
      </c>
      <c r="AC22" s="2">
        <v>8</v>
      </c>
      <c r="AD22" s="2">
        <v>2545</v>
      </c>
      <c r="AE22" s="3">
        <v>4681126</v>
      </c>
      <c r="AF22" s="3">
        <v>8043</v>
      </c>
      <c r="AG22" s="36">
        <v>0.95499999999999996</v>
      </c>
      <c r="AH22" s="36">
        <v>1.7000000000000001E-2</v>
      </c>
      <c r="AI22" s="36">
        <v>2.7E-2</v>
      </c>
      <c r="AL22" s="83">
        <f t="shared" si="0"/>
        <v>0.999</v>
      </c>
      <c r="AM22" s="83">
        <f t="shared" si="1"/>
        <v>1</v>
      </c>
      <c r="AN22" s="83">
        <f t="shared" si="2"/>
        <v>0.999</v>
      </c>
    </row>
    <row r="23" spans="1:40" x14ac:dyDescent="0.45">
      <c r="A23" s="60">
        <v>44143</v>
      </c>
      <c r="B23" s="1" t="s">
        <v>34</v>
      </c>
      <c r="C23" s="1" t="s">
        <v>35</v>
      </c>
      <c r="D23" s="2">
        <v>1285</v>
      </c>
      <c r="E23" s="2">
        <v>853</v>
      </c>
      <c r="F23" s="2">
        <v>432</v>
      </c>
      <c r="G23" s="76">
        <v>12189618.83</v>
      </c>
      <c r="H23" s="76">
        <v>8074223.6500000004</v>
      </c>
      <c r="I23" s="76">
        <v>4115395.18</v>
      </c>
      <c r="J23" s="2">
        <v>1261</v>
      </c>
      <c r="K23" s="2">
        <v>18</v>
      </c>
      <c r="L23" s="2">
        <v>6</v>
      </c>
      <c r="M23" s="3">
        <v>11939977</v>
      </c>
      <c r="N23" s="3">
        <v>9469</v>
      </c>
      <c r="O23" s="36">
        <v>0.58199999999999996</v>
      </c>
      <c r="P23" s="36">
        <v>0.25600000000000001</v>
      </c>
      <c r="Q23" s="36">
        <v>0.16200000000000001</v>
      </c>
      <c r="R23" s="36">
        <v>0.98299999999999998</v>
      </c>
      <c r="S23" s="36">
        <v>1.2E-2</v>
      </c>
      <c r="T23" s="36">
        <v>5.0000000000000001E-3</v>
      </c>
      <c r="U23" s="2">
        <v>11</v>
      </c>
      <c r="V23" s="2">
        <v>5</v>
      </c>
      <c r="W23" s="2">
        <v>4</v>
      </c>
      <c r="X23" s="2">
        <v>1</v>
      </c>
      <c r="Y23" s="76">
        <v>49100</v>
      </c>
      <c r="Z23" s="76">
        <v>39100</v>
      </c>
      <c r="AA23" s="76">
        <v>10000</v>
      </c>
      <c r="AB23" s="2">
        <v>10</v>
      </c>
      <c r="AC23" s="2">
        <v>0</v>
      </c>
      <c r="AD23" s="2">
        <v>6</v>
      </c>
      <c r="AE23" s="3">
        <v>83923</v>
      </c>
      <c r="AF23" s="3">
        <v>8392</v>
      </c>
      <c r="AG23" s="36">
        <v>0.4</v>
      </c>
      <c r="AH23" s="36">
        <v>0.2</v>
      </c>
      <c r="AI23" s="36">
        <v>0.4</v>
      </c>
      <c r="AL23" s="83">
        <f t="shared" si="0"/>
        <v>1</v>
      </c>
      <c r="AM23" s="83">
        <f t="shared" si="1"/>
        <v>1</v>
      </c>
      <c r="AN23" s="83">
        <f t="shared" si="2"/>
        <v>1</v>
      </c>
    </row>
    <row r="24" spans="1:40" x14ac:dyDescent="0.45">
      <c r="A24" s="60">
        <v>44143</v>
      </c>
      <c r="B24" s="1" t="s">
        <v>36</v>
      </c>
      <c r="C24" s="1" t="s">
        <v>37</v>
      </c>
      <c r="D24" s="2">
        <v>566</v>
      </c>
      <c r="E24" s="2">
        <v>362</v>
      </c>
      <c r="F24" s="2">
        <v>204</v>
      </c>
      <c r="G24" s="76">
        <v>5359602</v>
      </c>
      <c r="H24" s="76">
        <v>3386280</v>
      </c>
      <c r="I24" s="76">
        <v>1973322</v>
      </c>
      <c r="J24" s="2">
        <v>559</v>
      </c>
      <c r="K24" s="2">
        <v>6</v>
      </c>
      <c r="L24" s="2">
        <v>1</v>
      </c>
      <c r="M24" s="3">
        <v>5304494</v>
      </c>
      <c r="N24" s="3">
        <v>9489</v>
      </c>
      <c r="O24" s="36">
        <v>0.98599999999999999</v>
      </c>
      <c r="P24" s="36">
        <v>1.2999999999999999E-2</v>
      </c>
      <c r="Q24" s="36">
        <v>2E-3</v>
      </c>
      <c r="R24" s="36">
        <v>0.98799999999999999</v>
      </c>
      <c r="S24" s="36">
        <v>1.0999999999999999E-2</v>
      </c>
      <c r="T24" s="36">
        <v>2E-3</v>
      </c>
      <c r="U24" s="2">
        <v>3</v>
      </c>
      <c r="V24" s="2">
        <v>1</v>
      </c>
      <c r="W24" s="2">
        <v>0</v>
      </c>
      <c r="X24" s="2">
        <v>1</v>
      </c>
      <c r="Y24" s="76">
        <v>3500</v>
      </c>
      <c r="Z24" s="76">
        <v>0</v>
      </c>
      <c r="AA24" s="76">
        <v>3500</v>
      </c>
      <c r="AB24" s="2">
        <v>3</v>
      </c>
      <c r="AC24" s="2">
        <v>0</v>
      </c>
      <c r="AD24" s="2">
        <v>1</v>
      </c>
      <c r="AE24" s="3">
        <v>30000</v>
      </c>
      <c r="AF24" s="3">
        <v>10000</v>
      </c>
      <c r="AG24" s="36">
        <v>1</v>
      </c>
      <c r="AH24" s="36">
        <v>0</v>
      </c>
      <c r="AI24" s="36">
        <v>0</v>
      </c>
      <c r="AL24" s="83">
        <f t="shared" si="0"/>
        <v>1.0009999999999999</v>
      </c>
      <c r="AM24" s="83">
        <f t="shared" si="1"/>
        <v>1.0009999999999999</v>
      </c>
      <c r="AN24" s="83">
        <f t="shared" si="2"/>
        <v>1</v>
      </c>
    </row>
    <row r="25" spans="1:40" x14ac:dyDescent="0.45">
      <c r="A25" s="60">
        <v>44143</v>
      </c>
      <c r="B25" s="1" t="s">
        <v>38</v>
      </c>
      <c r="C25" s="1" t="s">
        <v>39</v>
      </c>
      <c r="D25" s="2">
        <v>19</v>
      </c>
      <c r="E25" s="2">
        <v>11</v>
      </c>
      <c r="F25" s="2">
        <v>8</v>
      </c>
      <c r="G25" s="76">
        <v>190000</v>
      </c>
      <c r="H25" s="76">
        <v>110000</v>
      </c>
      <c r="I25" s="76">
        <v>80000</v>
      </c>
      <c r="J25" s="2">
        <v>19</v>
      </c>
      <c r="K25" s="2">
        <v>0</v>
      </c>
      <c r="L25" s="2">
        <v>0</v>
      </c>
      <c r="M25" s="3">
        <v>190000</v>
      </c>
      <c r="N25" s="3">
        <v>10000</v>
      </c>
      <c r="O25" s="36">
        <v>0.73699999999999999</v>
      </c>
      <c r="P25" s="36">
        <v>0.21099999999999999</v>
      </c>
      <c r="Q25" s="36">
        <v>5.2999999999999999E-2</v>
      </c>
      <c r="R25" s="36">
        <v>1</v>
      </c>
      <c r="S25" s="36">
        <v>0</v>
      </c>
      <c r="T25" s="36">
        <v>0</v>
      </c>
      <c r="U25" s="2">
        <v>0</v>
      </c>
      <c r="V25" s="2">
        <v>0</v>
      </c>
      <c r="W25" s="2">
        <v>0</v>
      </c>
      <c r="X25" s="2">
        <v>0</v>
      </c>
      <c r="Y25" s="76">
        <v>0</v>
      </c>
      <c r="Z25" s="76">
        <v>0</v>
      </c>
      <c r="AA25" s="76">
        <v>0</v>
      </c>
      <c r="AB25" s="2">
        <v>0</v>
      </c>
      <c r="AC25" s="2">
        <v>0</v>
      </c>
      <c r="AD25" s="2">
        <v>0</v>
      </c>
      <c r="AE25" s="3">
        <v>0</v>
      </c>
      <c r="AF25" s="3">
        <v>0</v>
      </c>
      <c r="AG25" s="36">
        <v>0</v>
      </c>
      <c r="AH25" s="36">
        <v>0</v>
      </c>
      <c r="AI25" s="36">
        <v>0</v>
      </c>
      <c r="AL25" s="83">
        <f t="shared" si="0"/>
        <v>1</v>
      </c>
      <c r="AM25" s="83">
        <f t="shared" si="1"/>
        <v>1.0009999999999999</v>
      </c>
      <c r="AN25" s="83">
        <f t="shared" si="2"/>
        <v>0</v>
      </c>
    </row>
    <row r="26" spans="1:40" x14ac:dyDescent="0.45">
      <c r="A26" s="60">
        <v>44143</v>
      </c>
      <c r="B26" s="1" t="s">
        <v>40</v>
      </c>
      <c r="C26" s="1" t="s">
        <v>41</v>
      </c>
      <c r="D26" s="2">
        <v>482</v>
      </c>
      <c r="E26" s="2">
        <v>307</v>
      </c>
      <c r="F26" s="2">
        <v>175</v>
      </c>
      <c r="G26" s="76">
        <v>4571092.8100000005</v>
      </c>
      <c r="H26" s="76">
        <v>2898067.6200000006</v>
      </c>
      <c r="I26" s="76">
        <v>1673025.19</v>
      </c>
      <c r="J26" s="2">
        <v>474</v>
      </c>
      <c r="K26" s="2">
        <v>7</v>
      </c>
      <c r="L26" s="2">
        <v>1</v>
      </c>
      <c r="M26" s="3">
        <v>4469525</v>
      </c>
      <c r="N26" s="3">
        <v>9429</v>
      </c>
      <c r="O26" s="36">
        <v>0.90300000000000002</v>
      </c>
      <c r="P26" s="36">
        <v>4.2000000000000003E-2</v>
      </c>
      <c r="Q26" s="36">
        <v>5.5E-2</v>
      </c>
      <c r="R26" s="36">
        <v>0.98499999999999999</v>
      </c>
      <c r="S26" s="36">
        <v>1.2E-2</v>
      </c>
      <c r="T26" s="36">
        <v>2E-3</v>
      </c>
      <c r="U26" s="2">
        <v>0</v>
      </c>
      <c r="V26" s="2">
        <v>2</v>
      </c>
      <c r="W26" s="2">
        <v>2</v>
      </c>
      <c r="X26" s="2">
        <v>0</v>
      </c>
      <c r="Y26" s="76">
        <v>18970.71</v>
      </c>
      <c r="Z26" s="76">
        <v>18970.71</v>
      </c>
      <c r="AA26" s="76">
        <v>0</v>
      </c>
      <c r="AB26" s="2">
        <v>1</v>
      </c>
      <c r="AC26" s="2">
        <v>0</v>
      </c>
      <c r="AD26" s="2">
        <v>1</v>
      </c>
      <c r="AE26" s="3">
        <v>8971</v>
      </c>
      <c r="AF26" s="3">
        <v>8971</v>
      </c>
      <c r="AG26" s="36">
        <v>1</v>
      </c>
      <c r="AH26" s="36">
        <v>0</v>
      </c>
      <c r="AI26" s="36">
        <v>0</v>
      </c>
      <c r="AL26" s="83">
        <f t="shared" si="0"/>
        <v>0.999</v>
      </c>
      <c r="AM26" s="83">
        <f t="shared" si="1"/>
        <v>1</v>
      </c>
      <c r="AN26" s="83">
        <f t="shared" si="2"/>
        <v>1</v>
      </c>
    </row>
    <row r="27" spans="1:40" x14ac:dyDescent="0.45">
      <c r="A27" s="60">
        <v>44143</v>
      </c>
      <c r="B27" s="1" t="s">
        <v>42</v>
      </c>
      <c r="C27" s="1" t="s">
        <v>43</v>
      </c>
      <c r="D27" s="2">
        <v>32868</v>
      </c>
      <c r="E27" s="2">
        <v>21405</v>
      </c>
      <c r="F27" s="2">
        <v>11463</v>
      </c>
      <c r="G27" s="76">
        <v>286411590.67000002</v>
      </c>
      <c r="H27" s="76">
        <v>184159402.86000001</v>
      </c>
      <c r="I27" s="76">
        <v>102252187.81</v>
      </c>
      <c r="J27" s="2">
        <v>32439</v>
      </c>
      <c r="K27" s="2">
        <v>276</v>
      </c>
      <c r="L27" s="2">
        <v>153</v>
      </c>
      <c r="M27" s="3">
        <v>282837714</v>
      </c>
      <c r="N27" s="3">
        <v>8719</v>
      </c>
      <c r="O27" s="36">
        <v>0.98</v>
      </c>
      <c r="P27" s="36">
        <v>1.4E-2</v>
      </c>
      <c r="Q27" s="36">
        <v>6.0000000000000001E-3</v>
      </c>
      <c r="R27" s="36">
        <v>0.98699999999999999</v>
      </c>
      <c r="S27" s="36">
        <v>8.0000000000000002E-3</v>
      </c>
      <c r="T27" s="36">
        <v>5.0000000000000001E-3</v>
      </c>
      <c r="U27" s="2">
        <v>130</v>
      </c>
      <c r="V27" s="2">
        <v>166</v>
      </c>
      <c r="W27" s="2">
        <v>96</v>
      </c>
      <c r="X27" s="2">
        <v>70</v>
      </c>
      <c r="Y27" s="76">
        <v>1292447</v>
      </c>
      <c r="Z27" s="76">
        <v>789853</v>
      </c>
      <c r="AA27" s="76">
        <v>502594</v>
      </c>
      <c r="AB27" s="2">
        <v>143</v>
      </c>
      <c r="AC27" s="2">
        <v>0</v>
      </c>
      <c r="AD27" s="2">
        <v>153</v>
      </c>
      <c r="AE27" s="3">
        <v>1113789</v>
      </c>
      <c r="AF27" s="3">
        <v>7789</v>
      </c>
      <c r="AG27" s="36">
        <v>0.98599999999999999</v>
      </c>
      <c r="AH27" s="36">
        <v>0</v>
      </c>
      <c r="AI27" s="36">
        <v>1.4E-2</v>
      </c>
      <c r="AL27" s="83">
        <f t="shared" si="0"/>
        <v>1</v>
      </c>
      <c r="AM27" s="83">
        <f t="shared" si="1"/>
        <v>1</v>
      </c>
      <c r="AN27" s="83">
        <f t="shared" si="2"/>
        <v>1</v>
      </c>
    </row>
    <row r="28" spans="1:40" x14ac:dyDescent="0.45">
      <c r="A28" s="60">
        <v>44143</v>
      </c>
      <c r="B28" s="1" t="s">
        <v>44</v>
      </c>
      <c r="C28" s="1" t="s">
        <v>45</v>
      </c>
      <c r="D28" s="2">
        <v>48683</v>
      </c>
      <c r="E28" s="2">
        <v>34505</v>
      </c>
      <c r="F28" s="2">
        <v>14178</v>
      </c>
      <c r="G28" s="76">
        <v>381557839.75999993</v>
      </c>
      <c r="H28" s="76">
        <v>258220450.67999995</v>
      </c>
      <c r="I28" s="76">
        <v>123337389.08</v>
      </c>
      <c r="J28" s="2">
        <v>46681</v>
      </c>
      <c r="K28" s="2">
        <v>1537</v>
      </c>
      <c r="L28" s="2">
        <v>431</v>
      </c>
      <c r="M28" s="3">
        <v>366651899</v>
      </c>
      <c r="N28" s="3">
        <v>7854</v>
      </c>
      <c r="O28" s="36">
        <v>0.90400000000000003</v>
      </c>
      <c r="P28" s="36">
        <v>3.9E-2</v>
      </c>
      <c r="Q28" s="36">
        <v>5.8000000000000003E-2</v>
      </c>
      <c r="R28" s="36">
        <v>0.96</v>
      </c>
      <c r="S28" s="36">
        <v>3.1E-2</v>
      </c>
      <c r="T28" s="36">
        <v>8.9999999999999993E-3</v>
      </c>
      <c r="U28" s="2">
        <v>304</v>
      </c>
      <c r="V28" s="2">
        <v>261</v>
      </c>
      <c r="W28" s="2">
        <v>187</v>
      </c>
      <c r="X28" s="2">
        <v>74</v>
      </c>
      <c r="Y28" s="76">
        <v>1963858.83</v>
      </c>
      <c r="Z28" s="76">
        <v>1410552.07</v>
      </c>
      <c r="AA28" s="76">
        <v>553306.76</v>
      </c>
      <c r="AB28" s="2">
        <v>124</v>
      </c>
      <c r="AC28" s="2">
        <v>10</v>
      </c>
      <c r="AD28" s="2">
        <v>431</v>
      </c>
      <c r="AE28" s="3">
        <v>882154</v>
      </c>
      <c r="AF28" s="3">
        <v>7114</v>
      </c>
      <c r="AG28" s="36">
        <v>0.75</v>
      </c>
      <c r="AH28" s="36">
        <v>0.121</v>
      </c>
      <c r="AI28" s="36">
        <v>0.129</v>
      </c>
      <c r="AL28" s="83">
        <f t="shared" si="0"/>
        <v>1</v>
      </c>
      <c r="AM28" s="83">
        <f t="shared" si="1"/>
        <v>1.0010000000000001</v>
      </c>
      <c r="AN28" s="83">
        <f t="shared" si="2"/>
        <v>1</v>
      </c>
    </row>
    <row r="29" spans="1:40" x14ac:dyDescent="0.45">
      <c r="A29" s="60">
        <v>44143</v>
      </c>
      <c r="B29" s="1" t="s">
        <v>48</v>
      </c>
      <c r="C29" s="1" t="s">
        <v>49</v>
      </c>
      <c r="D29" s="2">
        <v>2730</v>
      </c>
      <c r="E29" s="2">
        <v>1930</v>
      </c>
      <c r="F29" s="2">
        <v>800</v>
      </c>
      <c r="G29" s="76">
        <v>21561509</v>
      </c>
      <c r="H29" s="76">
        <v>14881229</v>
      </c>
      <c r="I29" s="76">
        <v>6680280</v>
      </c>
      <c r="J29" s="2">
        <v>2681</v>
      </c>
      <c r="K29" s="2">
        <v>35</v>
      </c>
      <c r="L29" s="2">
        <v>14</v>
      </c>
      <c r="M29" s="3">
        <v>21142438</v>
      </c>
      <c r="N29" s="3">
        <v>7886</v>
      </c>
      <c r="O29" s="36">
        <v>0.98299999999999998</v>
      </c>
      <c r="P29" s="36">
        <v>0.01</v>
      </c>
      <c r="Q29" s="36">
        <v>7.0000000000000001E-3</v>
      </c>
      <c r="R29" s="36">
        <v>0.98199999999999998</v>
      </c>
      <c r="S29" s="36">
        <v>1.2999999999999999E-2</v>
      </c>
      <c r="T29" s="36">
        <v>5.0000000000000001E-3</v>
      </c>
      <c r="U29" s="2">
        <v>14</v>
      </c>
      <c r="V29" s="2">
        <v>19</v>
      </c>
      <c r="W29" s="2">
        <v>11</v>
      </c>
      <c r="X29" s="2">
        <v>8</v>
      </c>
      <c r="Y29" s="76">
        <v>140333</v>
      </c>
      <c r="Z29" s="76">
        <v>92223</v>
      </c>
      <c r="AA29" s="76">
        <v>48110</v>
      </c>
      <c r="AB29" s="2">
        <v>19</v>
      </c>
      <c r="AC29" s="2">
        <v>0</v>
      </c>
      <c r="AD29" s="2">
        <v>14</v>
      </c>
      <c r="AE29" s="3">
        <v>109472</v>
      </c>
      <c r="AF29" s="3">
        <v>5762</v>
      </c>
      <c r="AG29" s="36">
        <v>1</v>
      </c>
      <c r="AH29" s="36">
        <v>0</v>
      </c>
      <c r="AI29" s="36">
        <v>0</v>
      </c>
      <c r="AL29" s="83">
        <f t="shared" si="0"/>
        <v>1</v>
      </c>
      <c r="AM29" s="83">
        <f t="shared" si="1"/>
        <v>1</v>
      </c>
      <c r="AN29" s="83">
        <f t="shared" si="2"/>
        <v>1</v>
      </c>
    </row>
    <row r="30" spans="1:40" x14ac:dyDescent="0.45">
      <c r="A30" s="60">
        <v>44143</v>
      </c>
      <c r="B30" s="1" t="s">
        <v>52</v>
      </c>
      <c r="C30" s="1" t="s">
        <v>53</v>
      </c>
      <c r="D30" s="2">
        <v>1176</v>
      </c>
      <c r="E30" s="2">
        <v>791</v>
      </c>
      <c r="F30" s="2">
        <v>385</v>
      </c>
      <c r="G30" s="76">
        <v>10845116</v>
      </c>
      <c r="H30" s="76">
        <v>7289350</v>
      </c>
      <c r="I30" s="76">
        <v>3555766</v>
      </c>
      <c r="J30" s="2">
        <v>1099</v>
      </c>
      <c r="K30" s="2">
        <v>83</v>
      </c>
      <c r="L30" s="2">
        <v>7</v>
      </c>
      <c r="M30" s="3">
        <v>10182133</v>
      </c>
      <c r="N30" s="3">
        <v>9265</v>
      </c>
      <c r="O30" s="36">
        <v>0.873</v>
      </c>
      <c r="P30" s="36">
        <v>5.8000000000000003E-2</v>
      </c>
      <c r="Q30" s="36">
        <v>6.9000000000000006E-2</v>
      </c>
      <c r="R30" s="36">
        <v>0.93500000000000005</v>
      </c>
      <c r="S30" s="36">
        <v>7.0999999999999994E-2</v>
      </c>
      <c r="T30" s="36">
        <v>6.0000000000000001E-3</v>
      </c>
      <c r="U30" s="2">
        <v>8</v>
      </c>
      <c r="V30" s="2">
        <v>3</v>
      </c>
      <c r="W30" s="2">
        <v>2</v>
      </c>
      <c r="X30" s="2">
        <v>1</v>
      </c>
      <c r="Y30" s="76">
        <v>30000</v>
      </c>
      <c r="Z30" s="76">
        <v>20000</v>
      </c>
      <c r="AA30" s="76">
        <v>10000</v>
      </c>
      <c r="AB30" s="2">
        <v>4</v>
      </c>
      <c r="AC30" s="2">
        <v>0</v>
      </c>
      <c r="AD30" s="2">
        <v>7</v>
      </c>
      <c r="AE30" s="3">
        <v>32000</v>
      </c>
      <c r="AF30" s="3">
        <v>8000</v>
      </c>
      <c r="AG30" s="36">
        <v>1</v>
      </c>
      <c r="AH30" s="36">
        <v>0</v>
      </c>
      <c r="AI30" s="36">
        <v>0</v>
      </c>
      <c r="AL30" s="83">
        <f t="shared" si="0"/>
        <v>1.012</v>
      </c>
      <c r="AM30" s="83">
        <f t="shared" si="1"/>
        <v>1</v>
      </c>
      <c r="AN30" s="83">
        <f t="shared" si="2"/>
        <v>1</v>
      </c>
    </row>
    <row r="31" spans="1:40" x14ac:dyDescent="0.45">
      <c r="A31" s="60">
        <v>44143</v>
      </c>
      <c r="B31" s="1" t="s">
        <v>54</v>
      </c>
      <c r="C31" s="1" t="s">
        <v>55</v>
      </c>
      <c r="D31" s="2">
        <v>19686</v>
      </c>
      <c r="E31" s="2">
        <v>13603</v>
      </c>
      <c r="F31" s="2">
        <v>6083</v>
      </c>
      <c r="G31" s="76">
        <v>151286025</v>
      </c>
      <c r="H31" s="76">
        <v>102211518</v>
      </c>
      <c r="I31" s="76">
        <v>49074507</v>
      </c>
      <c r="J31" s="2">
        <v>19325</v>
      </c>
      <c r="K31" s="2">
        <v>293</v>
      </c>
      <c r="L31" s="2">
        <v>68</v>
      </c>
      <c r="M31" s="3">
        <v>148652761</v>
      </c>
      <c r="N31" s="3">
        <v>7692</v>
      </c>
      <c r="O31" s="36">
        <v>0.98299999999999998</v>
      </c>
      <c r="P31" s="36">
        <v>8.9999999999999993E-3</v>
      </c>
      <c r="Q31" s="36">
        <v>8.0000000000000002E-3</v>
      </c>
      <c r="R31" s="36">
        <v>0.98199999999999998</v>
      </c>
      <c r="S31" s="36">
        <v>1.4999999999999999E-2</v>
      </c>
      <c r="T31" s="36">
        <v>3.0000000000000001E-3</v>
      </c>
      <c r="U31" s="2">
        <v>71</v>
      </c>
      <c r="V31" s="2">
        <v>102</v>
      </c>
      <c r="W31" s="2">
        <v>65</v>
      </c>
      <c r="X31" s="2">
        <v>37</v>
      </c>
      <c r="Y31" s="76">
        <v>685222</v>
      </c>
      <c r="Z31" s="76">
        <v>490198</v>
      </c>
      <c r="AA31" s="76">
        <v>195024</v>
      </c>
      <c r="AB31" s="2">
        <v>104</v>
      </c>
      <c r="AC31" s="2">
        <v>1</v>
      </c>
      <c r="AD31" s="2">
        <v>68</v>
      </c>
      <c r="AE31" s="3">
        <v>718583</v>
      </c>
      <c r="AF31" s="3">
        <v>6909</v>
      </c>
      <c r="AG31" s="36">
        <v>0.97099999999999997</v>
      </c>
      <c r="AH31" s="36">
        <v>0</v>
      </c>
      <c r="AI31" s="36">
        <v>2.9000000000000001E-2</v>
      </c>
      <c r="AL31" s="83">
        <f t="shared" si="0"/>
        <v>1</v>
      </c>
      <c r="AM31" s="83">
        <f t="shared" si="1"/>
        <v>1</v>
      </c>
      <c r="AN31" s="83">
        <f t="shared" si="2"/>
        <v>1</v>
      </c>
    </row>
    <row r="32" spans="1:40" x14ac:dyDescent="0.45">
      <c r="A32" s="60">
        <v>44143</v>
      </c>
      <c r="B32" s="1" t="s">
        <v>56</v>
      </c>
      <c r="C32" s="1" t="s">
        <v>57</v>
      </c>
      <c r="D32" s="2">
        <v>105082</v>
      </c>
      <c r="E32" s="2">
        <v>73207</v>
      </c>
      <c r="F32" s="2">
        <v>31875</v>
      </c>
      <c r="G32" s="76">
        <v>833486973</v>
      </c>
      <c r="H32" s="76">
        <v>564865270</v>
      </c>
      <c r="I32" s="76">
        <v>268621703</v>
      </c>
      <c r="J32" s="2">
        <v>102605</v>
      </c>
      <c r="K32" s="2">
        <v>1271</v>
      </c>
      <c r="L32" s="2">
        <v>1388</v>
      </c>
      <c r="M32" s="3">
        <v>819067431</v>
      </c>
      <c r="N32" s="3">
        <v>7983</v>
      </c>
      <c r="O32" s="36">
        <v>0.98199999999999998</v>
      </c>
      <c r="P32" s="36">
        <v>1.2999999999999999E-2</v>
      </c>
      <c r="Q32" s="36">
        <v>4.0000000000000001E-3</v>
      </c>
      <c r="R32" s="36">
        <v>0.97699999999999998</v>
      </c>
      <c r="S32" s="36">
        <v>1.0999999999999999E-2</v>
      </c>
      <c r="T32" s="36">
        <v>1.2999999999999999E-2</v>
      </c>
      <c r="U32" s="2">
        <v>1196</v>
      </c>
      <c r="V32" s="2">
        <v>507</v>
      </c>
      <c r="W32" s="2">
        <v>324</v>
      </c>
      <c r="X32" s="2">
        <v>183</v>
      </c>
      <c r="Y32" s="76">
        <v>4038440</v>
      </c>
      <c r="Z32" s="76">
        <v>2634660</v>
      </c>
      <c r="AA32" s="76">
        <v>1403780</v>
      </c>
      <c r="AB32" s="2">
        <v>314</v>
      </c>
      <c r="AC32" s="2">
        <v>1</v>
      </c>
      <c r="AD32" s="2">
        <v>1388</v>
      </c>
      <c r="AE32" s="3">
        <v>2476373</v>
      </c>
      <c r="AF32" s="3">
        <v>7887</v>
      </c>
      <c r="AG32" s="36">
        <v>0.97799999999999998</v>
      </c>
      <c r="AH32" s="36">
        <v>0</v>
      </c>
      <c r="AI32" s="36">
        <v>2.1999999999999999E-2</v>
      </c>
      <c r="AL32" s="83">
        <f t="shared" si="0"/>
        <v>1.0009999999999999</v>
      </c>
      <c r="AM32" s="83">
        <f t="shared" si="1"/>
        <v>0.999</v>
      </c>
      <c r="AN32" s="83">
        <f t="shared" si="2"/>
        <v>1</v>
      </c>
    </row>
    <row r="33" spans="1:40" x14ac:dyDescent="0.45">
      <c r="A33" s="60">
        <v>44143</v>
      </c>
      <c r="B33" s="1" t="s">
        <v>58</v>
      </c>
      <c r="C33" s="1" t="s">
        <v>57</v>
      </c>
      <c r="D33" s="2">
        <v>2854</v>
      </c>
      <c r="E33" s="2">
        <v>1839</v>
      </c>
      <c r="F33" s="2">
        <v>1015</v>
      </c>
      <c r="G33" s="76">
        <v>26993313</v>
      </c>
      <c r="H33" s="76">
        <v>17457743</v>
      </c>
      <c r="I33" s="76">
        <v>9535570</v>
      </c>
      <c r="J33" s="2">
        <v>2829</v>
      </c>
      <c r="K33" s="2">
        <v>14</v>
      </c>
      <c r="L33" s="2">
        <v>13</v>
      </c>
      <c r="M33" s="3">
        <v>26677533</v>
      </c>
      <c r="N33" s="3">
        <v>9430</v>
      </c>
      <c r="O33" s="36">
        <v>0.99299999999999999</v>
      </c>
      <c r="P33" s="36">
        <v>3.0000000000000001E-3</v>
      </c>
      <c r="Q33" s="36">
        <v>4.0000000000000001E-3</v>
      </c>
      <c r="R33" s="36">
        <v>0.99199999999999999</v>
      </c>
      <c r="S33" s="36">
        <v>4.0000000000000001E-3</v>
      </c>
      <c r="T33" s="36">
        <v>5.0000000000000001E-3</v>
      </c>
      <c r="U33" s="2">
        <v>8</v>
      </c>
      <c r="V33" s="2">
        <v>17</v>
      </c>
      <c r="W33" s="2">
        <v>13</v>
      </c>
      <c r="X33" s="2">
        <v>4</v>
      </c>
      <c r="Y33" s="76">
        <v>152800</v>
      </c>
      <c r="Z33" s="76">
        <v>112800</v>
      </c>
      <c r="AA33" s="76">
        <v>40000</v>
      </c>
      <c r="AB33" s="2">
        <v>12</v>
      </c>
      <c r="AC33" s="2">
        <v>0</v>
      </c>
      <c r="AD33" s="2">
        <v>13</v>
      </c>
      <c r="AE33" s="3">
        <v>108638</v>
      </c>
      <c r="AF33" s="3">
        <v>9053</v>
      </c>
      <c r="AG33" s="36">
        <v>1</v>
      </c>
      <c r="AH33" s="36">
        <v>0</v>
      </c>
      <c r="AI33" s="36">
        <v>0</v>
      </c>
      <c r="AL33" s="83">
        <f t="shared" si="0"/>
        <v>1.0009999999999999</v>
      </c>
      <c r="AM33" s="83">
        <f t="shared" si="1"/>
        <v>1</v>
      </c>
      <c r="AN33" s="83">
        <f t="shared" si="2"/>
        <v>1</v>
      </c>
    </row>
    <row r="34" spans="1:40" x14ac:dyDescent="0.45">
      <c r="A34" s="60">
        <v>44143</v>
      </c>
      <c r="B34" s="1" t="s">
        <v>59</v>
      </c>
      <c r="C34" s="1" t="s">
        <v>7</v>
      </c>
      <c r="D34" s="2">
        <v>4538</v>
      </c>
      <c r="E34" s="2">
        <v>3191</v>
      </c>
      <c r="F34" s="2">
        <v>1347</v>
      </c>
      <c r="G34" s="76">
        <v>40708233</v>
      </c>
      <c r="H34" s="76">
        <v>28619239</v>
      </c>
      <c r="I34" s="76">
        <v>12088994</v>
      </c>
      <c r="J34" s="2">
        <v>4424</v>
      </c>
      <c r="K34" s="2">
        <v>80</v>
      </c>
      <c r="L34" s="2">
        <v>34</v>
      </c>
      <c r="M34" s="3">
        <v>39565004</v>
      </c>
      <c r="N34" s="3">
        <v>8943</v>
      </c>
      <c r="O34" s="36">
        <v>0.92900000000000005</v>
      </c>
      <c r="P34" s="36">
        <v>0.03</v>
      </c>
      <c r="Q34" s="36">
        <v>4.1000000000000002E-2</v>
      </c>
      <c r="R34" s="36">
        <v>0.97499999999999998</v>
      </c>
      <c r="S34" s="36">
        <v>1.7000000000000001E-2</v>
      </c>
      <c r="T34" s="36">
        <v>7.0000000000000001E-3</v>
      </c>
      <c r="U34" s="2">
        <v>26</v>
      </c>
      <c r="V34" s="2">
        <v>32</v>
      </c>
      <c r="W34" s="2">
        <v>23</v>
      </c>
      <c r="X34" s="2">
        <v>9</v>
      </c>
      <c r="Y34" s="76">
        <v>268278</v>
      </c>
      <c r="Z34" s="76">
        <v>191678</v>
      </c>
      <c r="AA34" s="76">
        <v>76600</v>
      </c>
      <c r="AB34" s="2">
        <v>24</v>
      </c>
      <c r="AC34" s="2">
        <v>0</v>
      </c>
      <c r="AD34" s="2">
        <v>34</v>
      </c>
      <c r="AE34" s="3">
        <v>197693</v>
      </c>
      <c r="AF34" s="3">
        <v>8237</v>
      </c>
      <c r="AG34" s="36">
        <v>0.875</v>
      </c>
      <c r="AH34" s="36">
        <v>8.3000000000000004E-2</v>
      </c>
      <c r="AI34" s="36">
        <v>4.2000000000000003E-2</v>
      </c>
      <c r="AL34" s="83">
        <f t="shared" si="0"/>
        <v>0.999</v>
      </c>
      <c r="AM34" s="83">
        <f t="shared" si="1"/>
        <v>1</v>
      </c>
      <c r="AN34" s="83">
        <f t="shared" si="2"/>
        <v>1</v>
      </c>
    </row>
    <row r="35" spans="1:40" x14ac:dyDescent="0.45">
      <c r="A35" s="60">
        <v>44143</v>
      </c>
      <c r="B35" s="1" t="s">
        <v>63</v>
      </c>
      <c r="C35" s="1" t="s">
        <v>64</v>
      </c>
      <c r="D35" s="2">
        <v>11776</v>
      </c>
      <c r="E35" s="2">
        <v>7737</v>
      </c>
      <c r="F35" s="2">
        <v>4039</v>
      </c>
      <c r="G35" s="76">
        <v>105992375</v>
      </c>
      <c r="H35" s="76">
        <v>69573066</v>
      </c>
      <c r="I35" s="76">
        <v>36419309</v>
      </c>
      <c r="J35" s="2">
        <v>11628</v>
      </c>
      <c r="K35" s="2">
        <v>42</v>
      </c>
      <c r="L35" s="2">
        <v>107</v>
      </c>
      <c r="M35" s="3">
        <v>104870036</v>
      </c>
      <c r="N35" s="3">
        <v>9019</v>
      </c>
      <c r="O35" s="36">
        <v>0.99</v>
      </c>
      <c r="P35" s="36">
        <v>6.0000000000000001E-3</v>
      </c>
      <c r="Q35" s="36">
        <v>4.0000000000000001E-3</v>
      </c>
      <c r="R35" s="36">
        <v>0.98899999999999999</v>
      </c>
      <c r="S35" s="36">
        <v>2E-3</v>
      </c>
      <c r="T35" s="36">
        <v>8.9999999999999993E-3</v>
      </c>
      <c r="U35" s="2">
        <v>83</v>
      </c>
      <c r="V35" s="2">
        <v>77</v>
      </c>
      <c r="W35" s="2">
        <v>54</v>
      </c>
      <c r="X35" s="2">
        <v>23</v>
      </c>
      <c r="Y35" s="76">
        <v>643233</v>
      </c>
      <c r="Z35" s="76">
        <v>467587</v>
      </c>
      <c r="AA35" s="76">
        <v>175646</v>
      </c>
      <c r="AB35" s="2">
        <v>53</v>
      </c>
      <c r="AC35" s="2">
        <v>0</v>
      </c>
      <c r="AD35" s="2">
        <v>107</v>
      </c>
      <c r="AE35" s="3">
        <v>447892</v>
      </c>
      <c r="AF35" s="3">
        <v>8451</v>
      </c>
      <c r="AG35" s="36">
        <v>0.96199999999999997</v>
      </c>
      <c r="AH35" s="36">
        <v>0</v>
      </c>
      <c r="AI35" s="36">
        <v>3.7999999999999999E-2</v>
      </c>
      <c r="AL35" s="83">
        <f t="shared" si="0"/>
        <v>1</v>
      </c>
      <c r="AM35" s="83">
        <f t="shared" si="1"/>
        <v>1</v>
      </c>
      <c r="AN35" s="83">
        <f t="shared" si="2"/>
        <v>1</v>
      </c>
    </row>
    <row r="36" spans="1:40" x14ac:dyDescent="0.45">
      <c r="A36" s="60">
        <v>44143</v>
      </c>
      <c r="B36" s="1" t="s">
        <v>65</v>
      </c>
      <c r="C36" s="1" t="s">
        <v>57</v>
      </c>
      <c r="D36" s="2">
        <v>87477</v>
      </c>
      <c r="E36" s="2">
        <v>66972</v>
      </c>
      <c r="F36" s="2">
        <v>20505</v>
      </c>
      <c r="G36" s="76">
        <v>602206036</v>
      </c>
      <c r="H36" s="76">
        <v>456097101</v>
      </c>
      <c r="I36" s="76">
        <v>146108935</v>
      </c>
      <c r="J36" s="2">
        <v>86319</v>
      </c>
      <c r="K36" s="2">
        <v>663</v>
      </c>
      <c r="L36" s="2">
        <v>562</v>
      </c>
      <c r="M36" s="3">
        <v>595900809</v>
      </c>
      <c r="N36" s="3">
        <v>6903</v>
      </c>
      <c r="O36" s="36">
        <v>0.99199999999999999</v>
      </c>
      <c r="P36" s="36">
        <v>3.0000000000000001E-3</v>
      </c>
      <c r="Q36" s="36">
        <v>5.0000000000000001E-3</v>
      </c>
      <c r="R36" s="36">
        <v>0.98799999999999999</v>
      </c>
      <c r="S36" s="36">
        <v>7.0000000000000001E-3</v>
      </c>
      <c r="T36" s="36">
        <v>6.0000000000000001E-3</v>
      </c>
      <c r="U36" s="2">
        <v>486</v>
      </c>
      <c r="V36" s="2">
        <v>308</v>
      </c>
      <c r="W36" s="2">
        <v>173</v>
      </c>
      <c r="X36" s="2">
        <v>135</v>
      </c>
      <c r="Y36" s="76">
        <v>2076758</v>
      </c>
      <c r="Z36" s="76">
        <v>1305933</v>
      </c>
      <c r="AA36" s="76">
        <v>770825</v>
      </c>
      <c r="AB36" s="2">
        <v>229</v>
      </c>
      <c r="AC36" s="2">
        <v>3</v>
      </c>
      <c r="AD36" s="2">
        <v>562</v>
      </c>
      <c r="AE36" s="3">
        <v>1562411</v>
      </c>
      <c r="AF36" s="3">
        <v>6823</v>
      </c>
      <c r="AG36" s="36">
        <v>0.96899999999999997</v>
      </c>
      <c r="AH36" s="36">
        <v>4.0000000000000001E-3</v>
      </c>
      <c r="AI36" s="36">
        <v>2.5999999999999999E-2</v>
      </c>
      <c r="AL36" s="83">
        <f t="shared" si="0"/>
        <v>1.0009999999999999</v>
      </c>
      <c r="AM36" s="83">
        <f t="shared" si="1"/>
        <v>1</v>
      </c>
      <c r="AN36" s="83">
        <f t="shared" si="2"/>
        <v>0.999</v>
      </c>
    </row>
    <row r="37" spans="1:40" x14ac:dyDescent="0.45">
      <c r="A37" s="60">
        <v>44143</v>
      </c>
      <c r="B37" s="1" t="s">
        <v>334</v>
      </c>
      <c r="C37" s="1" t="s">
        <v>66</v>
      </c>
      <c r="D37" s="2">
        <v>269227</v>
      </c>
      <c r="E37" s="2">
        <v>182042</v>
      </c>
      <c r="F37" s="2">
        <v>87185</v>
      </c>
      <c r="G37" s="76">
        <v>2250311312</v>
      </c>
      <c r="H37" s="76">
        <v>1493480505</v>
      </c>
      <c r="I37" s="76">
        <v>756830807</v>
      </c>
      <c r="J37" s="2">
        <v>265639</v>
      </c>
      <c r="K37" s="2">
        <v>2299</v>
      </c>
      <c r="L37" s="2">
        <v>1289</v>
      </c>
      <c r="M37" s="3">
        <v>2218049766</v>
      </c>
      <c r="N37" s="3">
        <v>8350</v>
      </c>
      <c r="O37" s="36">
        <v>0.97699999999999998</v>
      </c>
      <c r="P37" s="36">
        <v>1.4E-2</v>
      </c>
      <c r="Q37" s="36">
        <v>8.9999999999999993E-3</v>
      </c>
      <c r="R37" s="36">
        <v>0.98699999999999999</v>
      </c>
      <c r="S37" s="36">
        <v>8.0000000000000002E-3</v>
      </c>
      <c r="T37" s="36">
        <v>5.0000000000000001E-3</v>
      </c>
      <c r="U37" s="2">
        <v>1162</v>
      </c>
      <c r="V37" s="2">
        <v>1511</v>
      </c>
      <c r="W37" s="2">
        <v>996</v>
      </c>
      <c r="X37" s="2">
        <v>515</v>
      </c>
      <c r="Y37" s="76">
        <v>11518008</v>
      </c>
      <c r="Z37" s="76">
        <v>7903725</v>
      </c>
      <c r="AA37" s="76">
        <v>3614283</v>
      </c>
      <c r="AB37" s="2">
        <v>1380</v>
      </c>
      <c r="AC37" s="2">
        <v>4</v>
      </c>
      <c r="AD37" s="2">
        <v>1289</v>
      </c>
      <c r="AE37" s="3">
        <v>10844506</v>
      </c>
      <c r="AF37" s="3">
        <v>7858</v>
      </c>
      <c r="AG37" s="36">
        <v>0.97299999999999998</v>
      </c>
      <c r="AH37" s="36">
        <v>1.0999999999999999E-2</v>
      </c>
      <c r="AI37" s="36">
        <v>1.6E-2</v>
      </c>
      <c r="AL37" s="83">
        <f t="shared" si="0"/>
        <v>1</v>
      </c>
      <c r="AM37" s="83">
        <f t="shared" si="1"/>
        <v>1</v>
      </c>
      <c r="AN37" s="83">
        <f t="shared" si="2"/>
        <v>1</v>
      </c>
    </row>
    <row r="38" spans="1:40" x14ac:dyDescent="0.45">
      <c r="A38" s="60">
        <v>44143</v>
      </c>
      <c r="B38" s="1" t="s">
        <v>67</v>
      </c>
      <c r="C38" s="1" t="s">
        <v>7</v>
      </c>
      <c r="D38" s="2">
        <v>3860</v>
      </c>
      <c r="E38" s="2">
        <v>2781</v>
      </c>
      <c r="F38" s="2">
        <v>1079</v>
      </c>
      <c r="G38" s="76">
        <v>30292341</v>
      </c>
      <c r="H38" s="76">
        <v>21045674</v>
      </c>
      <c r="I38" s="76">
        <v>9246667</v>
      </c>
      <c r="J38" s="2">
        <v>3746</v>
      </c>
      <c r="K38" s="2">
        <v>90</v>
      </c>
      <c r="L38" s="2">
        <v>24</v>
      </c>
      <c r="M38" s="3">
        <v>29236369</v>
      </c>
      <c r="N38" s="3">
        <v>7805</v>
      </c>
      <c r="O38" s="36">
        <v>0.92200000000000004</v>
      </c>
      <c r="P38" s="36">
        <v>2.7E-2</v>
      </c>
      <c r="Q38" s="36">
        <v>5.0999999999999997E-2</v>
      </c>
      <c r="R38" s="36">
        <v>0.97199999999999998</v>
      </c>
      <c r="S38" s="36">
        <v>2.1999999999999999E-2</v>
      </c>
      <c r="T38" s="36">
        <v>6.0000000000000001E-3</v>
      </c>
      <c r="U38" s="2">
        <v>14</v>
      </c>
      <c r="V38" s="2">
        <v>18</v>
      </c>
      <c r="W38" s="2">
        <v>11</v>
      </c>
      <c r="X38" s="2">
        <v>7</v>
      </c>
      <c r="Y38" s="76">
        <v>153787</v>
      </c>
      <c r="Z38" s="76">
        <v>88787</v>
      </c>
      <c r="AA38" s="76">
        <v>65000</v>
      </c>
      <c r="AB38" s="2">
        <v>7</v>
      </c>
      <c r="AC38" s="2">
        <v>1</v>
      </c>
      <c r="AD38" s="2">
        <v>24</v>
      </c>
      <c r="AE38" s="3">
        <v>58600</v>
      </c>
      <c r="AF38" s="3">
        <v>8371</v>
      </c>
      <c r="AG38" s="36">
        <v>1</v>
      </c>
      <c r="AH38" s="36">
        <v>0</v>
      </c>
      <c r="AI38" s="36">
        <v>0</v>
      </c>
      <c r="AL38" s="83">
        <f t="shared" si="0"/>
        <v>1</v>
      </c>
      <c r="AM38" s="83">
        <f t="shared" si="1"/>
        <v>1</v>
      </c>
      <c r="AN38" s="83">
        <f t="shared" si="2"/>
        <v>1</v>
      </c>
    </row>
    <row r="39" spans="1:40" x14ac:dyDescent="0.45">
      <c r="A39" s="60">
        <v>44143</v>
      </c>
      <c r="B39" s="1" t="s">
        <v>68</v>
      </c>
      <c r="C39" s="1" t="s">
        <v>23</v>
      </c>
      <c r="D39" s="2">
        <v>57</v>
      </c>
      <c r="E39" s="2">
        <v>39</v>
      </c>
      <c r="F39" s="2">
        <v>18</v>
      </c>
      <c r="G39" s="76">
        <v>542000</v>
      </c>
      <c r="H39" s="76">
        <v>371000</v>
      </c>
      <c r="I39" s="76">
        <v>171000</v>
      </c>
      <c r="J39" s="2">
        <v>49</v>
      </c>
      <c r="K39" s="2">
        <v>8</v>
      </c>
      <c r="L39" s="2">
        <v>0</v>
      </c>
      <c r="M39" s="3">
        <v>472000</v>
      </c>
      <c r="N39" s="3">
        <v>9633</v>
      </c>
      <c r="O39" s="36">
        <v>1</v>
      </c>
      <c r="P39" s="36">
        <v>0</v>
      </c>
      <c r="Q39" s="36">
        <v>0</v>
      </c>
      <c r="R39" s="36">
        <v>0.86</v>
      </c>
      <c r="S39" s="36">
        <v>0.14000000000000001</v>
      </c>
      <c r="T39" s="36">
        <v>0</v>
      </c>
      <c r="U39" s="2">
        <v>0</v>
      </c>
      <c r="V39" s="2">
        <v>0</v>
      </c>
      <c r="W39" s="2">
        <v>0</v>
      </c>
      <c r="X39" s="2">
        <v>0</v>
      </c>
      <c r="Y39" s="76">
        <v>0</v>
      </c>
      <c r="Z39" s="76">
        <v>0</v>
      </c>
      <c r="AA39" s="76">
        <v>0</v>
      </c>
      <c r="AB39" s="2">
        <v>0</v>
      </c>
      <c r="AC39" s="2">
        <v>0</v>
      </c>
      <c r="AD39" s="2">
        <v>0</v>
      </c>
      <c r="AE39" s="3">
        <v>0</v>
      </c>
      <c r="AF39" s="3">
        <v>0</v>
      </c>
      <c r="AG39" s="36">
        <v>0</v>
      </c>
      <c r="AH39" s="36">
        <v>0</v>
      </c>
      <c r="AI39" s="36">
        <v>0</v>
      </c>
      <c r="AL39" s="83">
        <f t="shared" si="0"/>
        <v>1</v>
      </c>
      <c r="AM39" s="83">
        <f t="shared" si="1"/>
        <v>1</v>
      </c>
      <c r="AN39" s="83">
        <f t="shared" si="2"/>
        <v>0</v>
      </c>
    </row>
    <row r="40" spans="1:40" x14ac:dyDescent="0.45">
      <c r="A40" s="60">
        <v>44143</v>
      </c>
      <c r="B40" s="1" t="s">
        <v>69</v>
      </c>
      <c r="C40" s="1" t="s">
        <v>7</v>
      </c>
      <c r="D40" s="2">
        <v>185</v>
      </c>
      <c r="E40" s="2">
        <v>125</v>
      </c>
      <c r="F40" s="2">
        <v>60</v>
      </c>
      <c r="G40" s="76">
        <v>1520457</v>
      </c>
      <c r="H40" s="76">
        <v>990692</v>
      </c>
      <c r="I40" s="76">
        <v>529765</v>
      </c>
      <c r="J40" s="2">
        <v>180</v>
      </c>
      <c r="K40" s="2">
        <v>5</v>
      </c>
      <c r="L40" s="2">
        <v>0</v>
      </c>
      <c r="M40" s="3">
        <v>1505460</v>
      </c>
      <c r="N40" s="3">
        <v>8364</v>
      </c>
      <c r="O40" s="36">
        <v>0.95</v>
      </c>
      <c r="P40" s="36">
        <v>3.3000000000000002E-2</v>
      </c>
      <c r="Q40" s="36">
        <v>1.7000000000000001E-2</v>
      </c>
      <c r="R40" s="36">
        <v>0.97299999999999998</v>
      </c>
      <c r="S40" s="36">
        <v>2.7E-2</v>
      </c>
      <c r="T40" s="36">
        <v>0</v>
      </c>
      <c r="U40" s="2">
        <v>0</v>
      </c>
      <c r="V40" s="2">
        <v>0</v>
      </c>
      <c r="W40" s="2">
        <v>0</v>
      </c>
      <c r="X40" s="2">
        <v>0</v>
      </c>
      <c r="Y40" s="76">
        <v>0</v>
      </c>
      <c r="Z40" s="76">
        <v>0</v>
      </c>
      <c r="AA40" s="76">
        <v>0</v>
      </c>
      <c r="AB40" s="2">
        <v>0</v>
      </c>
      <c r="AC40" s="2">
        <v>0</v>
      </c>
      <c r="AD40" s="2">
        <v>0</v>
      </c>
      <c r="AE40" s="3">
        <v>0</v>
      </c>
      <c r="AF40" s="3">
        <v>0</v>
      </c>
      <c r="AG40" s="36">
        <v>0</v>
      </c>
      <c r="AH40" s="36">
        <v>0</v>
      </c>
      <c r="AI40" s="36">
        <v>0</v>
      </c>
      <c r="AL40" s="83">
        <f t="shared" si="0"/>
        <v>1</v>
      </c>
      <c r="AM40" s="83">
        <f t="shared" si="1"/>
        <v>1</v>
      </c>
      <c r="AN40" s="83">
        <f t="shared" si="2"/>
        <v>0</v>
      </c>
    </row>
    <row r="41" spans="1:40" x14ac:dyDescent="0.45">
      <c r="A41" s="60">
        <v>44143</v>
      </c>
      <c r="B41" s="1" t="s">
        <v>74</v>
      </c>
      <c r="C41" s="1" t="s">
        <v>61</v>
      </c>
      <c r="D41" s="2">
        <v>2664</v>
      </c>
      <c r="E41" s="2">
        <v>2368</v>
      </c>
      <c r="F41" s="2">
        <v>296</v>
      </c>
      <c r="G41" s="76">
        <v>17266801</v>
      </c>
      <c r="H41" s="76">
        <v>14955641</v>
      </c>
      <c r="I41" s="76">
        <v>2311160</v>
      </c>
      <c r="J41" s="2">
        <v>2533</v>
      </c>
      <c r="K41" s="2">
        <v>124</v>
      </c>
      <c r="L41" s="2">
        <v>7</v>
      </c>
      <c r="M41" s="3">
        <v>16792604</v>
      </c>
      <c r="N41" s="3">
        <v>6630</v>
      </c>
      <c r="O41" s="36">
        <v>0.995</v>
      </c>
      <c r="P41" s="36">
        <v>5.0000000000000001E-3</v>
      </c>
      <c r="Q41" s="36">
        <v>0</v>
      </c>
      <c r="R41" s="36">
        <v>0.95099999999999996</v>
      </c>
      <c r="S41" s="36">
        <v>4.5999999999999999E-2</v>
      </c>
      <c r="T41" s="36">
        <v>3.0000000000000001E-3</v>
      </c>
      <c r="U41" s="2">
        <v>6</v>
      </c>
      <c r="V41" s="2">
        <v>8</v>
      </c>
      <c r="W41" s="2">
        <v>7</v>
      </c>
      <c r="X41" s="2">
        <v>1</v>
      </c>
      <c r="Y41" s="76">
        <v>32823</v>
      </c>
      <c r="Z41" s="76">
        <v>32523</v>
      </c>
      <c r="AA41" s="76">
        <v>300</v>
      </c>
      <c r="AB41" s="2">
        <v>7</v>
      </c>
      <c r="AC41" s="2">
        <v>0</v>
      </c>
      <c r="AD41" s="2">
        <v>7</v>
      </c>
      <c r="AE41" s="3">
        <v>51285</v>
      </c>
      <c r="AF41" s="3">
        <v>7326</v>
      </c>
      <c r="AG41" s="36">
        <v>1</v>
      </c>
      <c r="AH41" s="36">
        <v>0</v>
      </c>
      <c r="AI41" s="36">
        <v>0</v>
      </c>
      <c r="AL41" s="83">
        <f t="shared" si="0"/>
        <v>1</v>
      </c>
      <c r="AM41" s="83">
        <f t="shared" si="1"/>
        <v>1</v>
      </c>
      <c r="AN41" s="83">
        <f t="shared" si="2"/>
        <v>1</v>
      </c>
    </row>
    <row r="42" spans="1:40" x14ac:dyDescent="0.45">
      <c r="A42" s="60">
        <v>44143</v>
      </c>
      <c r="B42" s="1" t="s">
        <v>266</v>
      </c>
      <c r="C42" s="1" t="s">
        <v>278</v>
      </c>
      <c r="D42" s="2">
        <v>2013</v>
      </c>
      <c r="E42" s="2">
        <v>1447</v>
      </c>
      <c r="F42" s="2">
        <v>566</v>
      </c>
      <c r="G42" s="76">
        <v>17226971.100000001</v>
      </c>
      <c r="H42" s="76">
        <v>12143735.830000002</v>
      </c>
      <c r="I42" s="76">
        <v>5083235.2699999996</v>
      </c>
      <c r="J42" s="2">
        <v>1892</v>
      </c>
      <c r="K42" s="2">
        <v>81</v>
      </c>
      <c r="L42" s="2">
        <v>40</v>
      </c>
      <c r="M42" s="3">
        <v>16207430</v>
      </c>
      <c r="N42" s="3">
        <v>8566</v>
      </c>
      <c r="O42" s="36">
        <v>0.91500000000000004</v>
      </c>
      <c r="P42" s="36">
        <v>4.7E-2</v>
      </c>
      <c r="Q42" s="36">
        <v>3.9E-2</v>
      </c>
      <c r="R42" s="36">
        <v>0.94</v>
      </c>
      <c r="S42" s="36">
        <v>0.04</v>
      </c>
      <c r="T42" s="36">
        <v>0.02</v>
      </c>
      <c r="U42" s="2">
        <v>37</v>
      </c>
      <c r="V42" s="2">
        <v>16</v>
      </c>
      <c r="W42" s="2">
        <v>13</v>
      </c>
      <c r="X42" s="2">
        <v>3</v>
      </c>
      <c r="Y42" s="76">
        <v>110252.18</v>
      </c>
      <c r="Z42" s="76">
        <v>98109.79</v>
      </c>
      <c r="AA42" s="76">
        <v>12142.39</v>
      </c>
      <c r="AB42" s="2">
        <v>13</v>
      </c>
      <c r="AC42" s="2">
        <v>0</v>
      </c>
      <c r="AD42" s="2">
        <v>40</v>
      </c>
      <c r="AE42" s="3">
        <v>99043</v>
      </c>
      <c r="AF42" s="3">
        <v>7619</v>
      </c>
      <c r="AG42" s="36">
        <v>1</v>
      </c>
      <c r="AH42" s="36">
        <v>0</v>
      </c>
      <c r="AI42" s="36">
        <v>0</v>
      </c>
      <c r="AL42" s="83">
        <f t="shared" si="0"/>
        <v>1</v>
      </c>
      <c r="AM42" s="83">
        <f t="shared" si="1"/>
        <v>1.0010000000000001</v>
      </c>
      <c r="AN42" s="83">
        <f t="shared" si="2"/>
        <v>1</v>
      </c>
    </row>
    <row r="43" spans="1:40" x14ac:dyDescent="0.45">
      <c r="A43" s="60">
        <v>44143</v>
      </c>
      <c r="B43" s="1" t="s">
        <v>77</v>
      </c>
      <c r="C43" s="1" t="s">
        <v>35</v>
      </c>
      <c r="D43" s="2">
        <v>96</v>
      </c>
      <c r="E43" s="2">
        <v>61</v>
      </c>
      <c r="F43" s="2">
        <v>35</v>
      </c>
      <c r="G43" s="76">
        <v>946771.37</v>
      </c>
      <c r="H43" s="76">
        <v>601859.37</v>
      </c>
      <c r="I43" s="76">
        <v>344912</v>
      </c>
      <c r="J43" s="2">
        <v>94</v>
      </c>
      <c r="K43" s="2">
        <v>2</v>
      </c>
      <c r="L43" s="2">
        <v>0</v>
      </c>
      <c r="M43" s="3">
        <v>922827</v>
      </c>
      <c r="N43" s="3">
        <v>9817</v>
      </c>
      <c r="O43" s="36">
        <v>0.44700000000000001</v>
      </c>
      <c r="P43" s="36">
        <v>0.26600000000000001</v>
      </c>
      <c r="Q43" s="36">
        <v>0.28699999999999998</v>
      </c>
      <c r="R43" s="36">
        <v>0.97899999999999998</v>
      </c>
      <c r="S43" s="36">
        <v>2.1000000000000001E-2</v>
      </c>
      <c r="T43" s="36">
        <v>0</v>
      </c>
      <c r="U43" s="2">
        <v>0</v>
      </c>
      <c r="V43" s="2">
        <v>0</v>
      </c>
      <c r="W43" s="2">
        <v>0</v>
      </c>
      <c r="X43" s="2">
        <v>0</v>
      </c>
      <c r="Y43" s="76">
        <v>0</v>
      </c>
      <c r="Z43" s="76">
        <v>0</v>
      </c>
      <c r="AA43" s="76">
        <v>0</v>
      </c>
      <c r="AB43" s="2">
        <v>0</v>
      </c>
      <c r="AC43" s="2">
        <v>0</v>
      </c>
      <c r="AD43" s="2">
        <v>0</v>
      </c>
      <c r="AE43" s="3">
        <v>0</v>
      </c>
      <c r="AF43" s="3">
        <v>0</v>
      </c>
      <c r="AG43" s="36">
        <v>0</v>
      </c>
      <c r="AH43" s="36">
        <v>0</v>
      </c>
      <c r="AI43" s="36">
        <v>0</v>
      </c>
      <c r="AL43" s="83">
        <f t="shared" si="0"/>
        <v>1</v>
      </c>
      <c r="AM43" s="83">
        <f t="shared" si="1"/>
        <v>1</v>
      </c>
      <c r="AN43" s="83">
        <f t="shared" si="2"/>
        <v>0</v>
      </c>
    </row>
    <row r="44" spans="1:40" x14ac:dyDescent="0.45">
      <c r="A44" s="60">
        <v>44143</v>
      </c>
      <c r="B44" s="1" t="s">
        <v>78</v>
      </c>
      <c r="C44" s="1" t="s">
        <v>79</v>
      </c>
      <c r="D44" s="2">
        <v>2435</v>
      </c>
      <c r="E44" s="2">
        <v>1759</v>
      </c>
      <c r="F44" s="2">
        <v>676</v>
      </c>
      <c r="G44" s="76">
        <v>19512554</v>
      </c>
      <c r="H44" s="76">
        <v>13322636</v>
      </c>
      <c r="I44" s="76">
        <v>6189918</v>
      </c>
      <c r="J44" s="2">
        <v>2371</v>
      </c>
      <c r="K44" s="2">
        <v>38</v>
      </c>
      <c r="L44" s="2">
        <v>26</v>
      </c>
      <c r="M44" s="3">
        <v>19008628</v>
      </c>
      <c r="N44" s="3">
        <v>8017</v>
      </c>
      <c r="O44" s="36">
        <v>0.89500000000000002</v>
      </c>
      <c r="P44" s="36">
        <v>2.5000000000000001E-2</v>
      </c>
      <c r="Q44" s="36">
        <v>7.9000000000000001E-2</v>
      </c>
      <c r="R44" s="36">
        <v>0.97599999999999998</v>
      </c>
      <c r="S44" s="36">
        <v>1.4E-2</v>
      </c>
      <c r="T44" s="36">
        <v>1.0999999999999999E-2</v>
      </c>
      <c r="U44" s="2">
        <v>20</v>
      </c>
      <c r="V44" s="2">
        <v>14</v>
      </c>
      <c r="W44" s="2">
        <v>11</v>
      </c>
      <c r="X44" s="2">
        <v>3</v>
      </c>
      <c r="Y44" s="76">
        <v>117330</v>
      </c>
      <c r="Z44" s="76">
        <v>93830</v>
      </c>
      <c r="AA44" s="76">
        <v>23500</v>
      </c>
      <c r="AB44" s="2">
        <v>8</v>
      </c>
      <c r="AC44" s="2">
        <v>0</v>
      </c>
      <c r="AD44" s="2">
        <v>26</v>
      </c>
      <c r="AE44" s="3">
        <v>72223</v>
      </c>
      <c r="AF44" s="3">
        <v>9028</v>
      </c>
      <c r="AG44" s="36">
        <v>0.875</v>
      </c>
      <c r="AH44" s="36">
        <v>0</v>
      </c>
      <c r="AI44" s="36">
        <v>0.125</v>
      </c>
      <c r="AL44" s="83">
        <f t="shared" si="0"/>
        <v>1.0009999999999999</v>
      </c>
      <c r="AM44" s="83">
        <f t="shared" si="1"/>
        <v>0.999</v>
      </c>
      <c r="AN44" s="83">
        <f t="shared" si="2"/>
        <v>1</v>
      </c>
    </row>
    <row r="45" spans="1:40" x14ac:dyDescent="0.45">
      <c r="A45" s="60">
        <v>44143</v>
      </c>
      <c r="B45" s="1" t="s">
        <v>80</v>
      </c>
      <c r="C45" s="1" t="s">
        <v>79</v>
      </c>
      <c r="D45" s="2">
        <v>58</v>
      </c>
      <c r="E45" s="2">
        <v>40</v>
      </c>
      <c r="F45" s="2">
        <v>18</v>
      </c>
      <c r="G45" s="76">
        <v>572767</v>
      </c>
      <c r="H45" s="76">
        <v>392767</v>
      </c>
      <c r="I45" s="76">
        <v>180000</v>
      </c>
      <c r="J45" s="2">
        <v>55</v>
      </c>
      <c r="K45" s="2">
        <v>3</v>
      </c>
      <c r="L45" s="2">
        <v>0</v>
      </c>
      <c r="M45" s="3">
        <v>542767</v>
      </c>
      <c r="N45" s="3">
        <v>9868</v>
      </c>
      <c r="O45" s="36">
        <v>0.72699999999999998</v>
      </c>
      <c r="P45" s="36">
        <v>0.14499999999999999</v>
      </c>
      <c r="Q45" s="36">
        <v>0.127</v>
      </c>
      <c r="R45" s="36">
        <v>0.94799999999999995</v>
      </c>
      <c r="S45" s="36">
        <v>5.1999999999999998E-2</v>
      </c>
      <c r="T45" s="36">
        <v>0</v>
      </c>
      <c r="U45" s="2">
        <v>0</v>
      </c>
      <c r="V45" s="2">
        <v>0</v>
      </c>
      <c r="W45" s="2">
        <v>0</v>
      </c>
      <c r="X45" s="2">
        <v>0</v>
      </c>
      <c r="Y45" s="76">
        <v>0</v>
      </c>
      <c r="Z45" s="76">
        <v>0</v>
      </c>
      <c r="AA45" s="76">
        <v>0</v>
      </c>
      <c r="AB45" s="2">
        <v>0</v>
      </c>
      <c r="AC45" s="2">
        <v>0</v>
      </c>
      <c r="AD45" s="2">
        <v>0</v>
      </c>
      <c r="AE45" s="3">
        <v>0</v>
      </c>
      <c r="AF45" s="3">
        <v>0</v>
      </c>
      <c r="AG45" s="36">
        <v>0</v>
      </c>
      <c r="AH45" s="36">
        <v>0</v>
      </c>
      <c r="AI45" s="36">
        <v>0</v>
      </c>
      <c r="AL45" s="83">
        <f t="shared" si="0"/>
        <v>1</v>
      </c>
      <c r="AM45" s="83">
        <f t="shared" si="1"/>
        <v>0.999</v>
      </c>
      <c r="AN45" s="83">
        <f t="shared" si="2"/>
        <v>0</v>
      </c>
    </row>
    <row r="46" spans="1:40" x14ac:dyDescent="0.45">
      <c r="A46" s="60">
        <v>44143</v>
      </c>
      <c r="B46" s="1" t="s">
        <v>81</v>
      </c>
      <c r="C46" s="1" t="s">
        <v>82</v>
      </c>
      <c r="D46" s="2">
        <v>9826</v>
      </c>
      <c r="E46" s="2">
        <v>6626</v>
      </c>
      <c r="F46" s="2">
        <v>3200</v>
      </c>
      <c r="G46" s="76">
        <v>86344797</v>
      </c>
      <c r="H46" s="76">
        <v>57330482</v>
      </c>
      <c r="I46" s="76">
        <v>29014315</v>
      </c>
      <c r="J46" s="2">
        <v>9697</v>
      </c>
      <c r="K46" s="2">
        <v>93</v>
      </c>
      <c r="L46" s="2">
        <v>36</v>
      </c>
      <c r="M46" s="3">
        <v>85177577</v>
      </c>
      <c r="N46" s="3">
        <v>8784</v>
      </c>
      <c r="O46" s="36">
        <v>0.97899999999999998</v>
      </c>
      <c r="P46" s="36">
        <v>1.2E-2</v>
      </c>
      <c r="Q46" s="36">
        <v>8.9999999999999993E-3</v>
      </c>
      <c r="R46" s="36">
        <v>0.98699999999999999</v>
      </c>
      <c r="S46" s="36">
        <v>8.9999999999999993E-3</v>
      </c>
      <c r="T46" s="36">
        <v>4.0000000000000001E-3</v>
      </c>
      <c r="U46" s="2">
        <v>30</v>
      </c>
      <c r="V46" s="2">
        <v>64</v>
      </c>
      <c r="W46" s="2">
        <v>47</v>
      </c>
      <c r="X46" s="2">
        <v>17</v>
      </c>
      <c r="Y46" s="76">
        <v>541355</v>
      </c>
      <c r="Z46" s="76">
        <v>383955</v>
      </c>
      <c r="AA46" s="76">
        <v>157400</v>
      </c>
      <c r="AB46" s="2">
        <v>58</v>
      </c>
      <c r="AC46" s="2">
        <v>0</v>
      </c>
      <c r="AD46" s="2">
        <v>36</v>
      </c>
      <c r="AE46" s="3">
        <v>472097</v>
      </c>
      <c r="AF46" s="3">
        <v>8140</v>
      </c>
      <c r="AG46" s="36">
        <v>0.96599999999999997</v>
      </c>
      <c r="AH46" s="36">
        <v>1.7000000000000001E-2</v>
      </c>
      <c r="AI46" s="36">
        <v>1.7000000000000001E-2</v>
      </c>
      <c r="AL46" s="83">
        <f t="shared" si="0"/>
        <v>1</v>
      </c>
      <c r="AM46" s="83">
        <f t="shared" si="1"/>
        <v>1</v>
      </c>
      <c r="AN46" s="83">
        <f t="shared" si="2"/>
        <v>1</v>
      </c>
    </row>
    <row r="47" spans="1:40" x14ac:dyDescent="0.45">
      <c r="A47" s="60">
        <v>44143</v>
      </c>
      <c r="B47" s="1" t="s">
        <v>83</v>
      </c>
      <c r="C47" s="1" t="s">
        <v>84</v>
      </c>
      <c r="D47" s="2">
        <v>10915</v>
      </c>
      <c r="E47" s="2">
        <v>7206</v>
      </c>
      <c r="F47" s="2">
        <v>3709</v>
      </c>
      <c r="G47" s="76">
        <v>98935174.909999996</v>
      </c>
      <c r="H47" s="76">
        <v>64452614.069999993</v>
      </c>
      <c r="I47" s="76">
        <v>34482560.840000004</v>
      </c>
      <c r="J47" s="2">
        <v>10702</v>
      </c>
      <c r="K47" s="2">
        <v>178</v>
      </c>
      <c r="L47" s="2">
        <v>33</v>
      </c>
      <c r="M47" s="3">
        <v>96390403</v>
      </c>
      <c r="N47" s="3">
        <v>9007</v>
      </c>
      <c r="O47" s="36">
        <v>0.94399999999999995</v>
      </c>
      <c r="P47" s="36">
        <v>2.1000000000000001E-2</v>
      </c>
      <c r="Q47" s="36">
        <v>3.5000000000000003E-2</v>
      </c>
      <c r="R47" s="36">
        <v>0.98199999999999998</v>
      </c>
      <c r="S47" s="36">
        <v>1.4999999999999999E-2</v>
      </c>
      <c r="T47" s="36">
        <v>3.0000000000000001E-3</v>
      </c>
      <c r="U47" s="2">
        <v>26</v>
      </c>
      <c r="V47" s="2">
        <v>60</v>
      </c>
      <c r="W47" s="2">
        <v>38</v>
      </c>
      <c r="X47" s="2">
        <v>22</v>
      </c>
      <c r="Y47" s="76">
        <v>550692</v>
      </c>
      <c r="Z47" s="76">
        <v>346292</v>
      </c>
      <c r="AA47" s="76">
        <v>204400</v>
      </c>
      <c r="AB47" s="2">
        <v>53</v>
      </c>
      <c r="AC47" s="2">
        <v>0</v>
      </c>
      <c r="AD47" s="2">
        <v>33</v>
      </c>
      <c r="AE47" s="3">
        <v>488358</v>
      </c>
      <c r="AF47" s="3">
        <v>9214</v>
      </c>
      <c r="AG47" s="36">
        <v>0.92500000000000004</v>
      </c>
      <c r="AH47" s="36">
        <v>3.7999999999999999E-2</v>
      </c>
      <c r="AI47" s="36">
        <v>3.7999999999999999E-2</v>
      </c>
      <c r="AL47" s="83">
        <f t="shared" si="0"/>
        <v>1</v>
      </c>
      <c r="AM47" s="83">
        <f t="shared" si="1"/>
        <v>1</v>
      </c>
      <c r="AN47" s="83">
        <f t="shared" si="2"/>
        <v>1.0010000000000001</v>
      </c>
    </row>
    <row r="48" spans="1:40" x14ac:dyDescent="0.45">
      <c r="A48" s="60">
        <v>44143</v>
      </c>
      <c r="B48" s="1" t="s">
        <v>86</v>
      </c>
      <c r="C48" s="1" t="s">
        <v>87</v>
      </c>
      <c r="D48" s="2">
        <v>210</v>
      </c>
      <c r="E48" s="2">
        <v>136</v>
      </c>
      <c r="F48" s="2">
        <v>74</v>
      </c>
      <c r="G48" s="76">
        <v>2004106</v>
      </c>
      <c r="H48" s="76">
        <v>1298006</v>
      </c>
      <c r="I48" s="76">
        <v>706100</v>
      </c>
      <c r="J48" s="2">
        <v>207</v>
      </c>
      <c r="K48" s="2">
        <v>2</v>
      </c>
      <c r="L48" s="2">
        <v>1</v>
      </c>
      <c r="M48" s="3">
        <v>1974000</v>
      </c>
      <c r="N48" s="3">
        <v>9536</v>
      </c>
      <c r="O48" s="36">
        <v>0.91300000000000003</v>
      </c>
      <c r="P48" s="36">
        <v>5.8000000000000003E-2</v>
      </c>
      <c r="Q48" s="36">
        <v>2.9000000000000001E-2</v>
      </c>
      <c r="R48" s="36">
        <v>0.995</v>
      </c>
      <c r="S48" s="36">
        <v>0</v>
      </c>
      <c r="T48" s="36">
        <v>5.0000000000000001E-3</v>
      </c>
      <c r="U48" s="2">
        <v>1</v>
      </c>
      <c r="V48" s="2">
        <v>1</v>
      </c>
      <c r="W48" s="2">
        <v>1</v>
      </c>
      <c r="X48" s="2">
        <v>0</v>
      </c>
      <c r="Y48" s="76">
        <v>10000</v>
      </c>
      <c r="Z48" s="76">
        <v>10000</v>
      </c>
      <c r="AA48" s="76">
        <v>0</v>
      </c>
      <c r="AB48" s="2">
        <v>1</v>
      </c>
      <c r="AC48" s="2">
        <v>0</v>
      </c>
      <c r="AD48" s="2">
        <v>1</v>
      </c>
      <c r="AE48" s="3">
        <v>10000</v>
      </c>
      <c r="AF48" s="3">
        <v>10000</v>
      </c>
      <c r="AG48" s="36">
        <v>1</v>
      </c>
      <c r="AH48" s="36">
        <v>0</v>
      </c>
      <c r="AI48" s="36">
        <v>0</v>
      </c>
      <c r="AL48" s="83">
        <f t="shared" si="0"/>
        <v>1</v>
      </c>
      <c r="AM48" s="83">
        <f t="shared" si="1"/>
        <v>1</v>
      </c>
      <c r="AN48" s="83">
        <f t="shared" si="2"/>
        <v>1</v>
      </c>
    </row>
    <row r="49" spans="1:40" x14ac:dyDescent="0.45">
      <c r="A49" s="60">
        <v>44143</v>
      </c>
      <c r="B49" s="1" t="s">
        <v>88</v>
      </c>
      <c r="C49" s="1" t="s">
        <v>89</v>
      </c>
      <c r="D49" s="2">
        <v>64</v>
      </c>
      <c r="E49" s="2">
        <v>45</v>
      </c>
      <c r="F49" s="2">
        <v>19</v>
      </c>
      <c r="G49" s="76">
        <v>608565.64</v>
      </c>
      <c r="H49" s="76">
        <v>426365.64</v>
      </c>
      <c r="I49" s="76">
        <v>182200</v>
      </c>
      <c r="J49" s="2">
        <v>61</v>
      </c>
      <c r="K49" s="2">
        <v>2</v>
      </c>
      <c r="L49" s="2">
        <v>0</v>
      </c>
      <c r="M49" s="3">
        <v>568835</v>
      </c>
      <c r="N49" s="3">
        <v>9325</v>
      </c>
      <c r="O49" s="36">
        <v>1</v>
      </c>
      <c r="P49" s="36">
        <v>0</v>
      </c>
      <c r="Q49" s="36">
        <v>0</v>
      </c>
      <c r="R49" s="36">
        <v>0.95299999999999996</v>
      </c>
      <c r="S49" s="36">
        <v>3.1E-2</v>
      </c>
      <c r="T49" s="36">
        <v>0</v>
      </c>
      <c r="U49" s="2">
        <v>0</v>
      </c>
      <c r="V49" s="2">
        <v>0</v>
      </c>
      <c r="W49" s="2">
        <v>0</v>
      </c>
      <c r="X49" s="2">
        <v>0</v>
      </c>
      <c r="Y49" s="76">
        <v>0</v>
      </c>
      <c r="Z49" s="76">
        <v>0</v>
      </c>
      <c r="AA49" s="76">
        <v>0</v>
      </c>
      <c r="AB49" s="2">
        <v>0</v>
      </c>
      <c r="AC49" s="2">
        <v>0</v>
      </c>
      <c r="AD49" s="2">
        <v>0</v>
      </c>
      <c r="AE49" s="3">
        <v>0</v>
      </c>
      <c r="AF49" s="3">
        <v>0</v>
      </c>
      <c r="AG49" s="36">
        <v>0</v>
      </c>
      <c r="AH49" s="36">
        <v>0</v>
      </c>
      <c r="AI49" s="36">
        <v>0</v>
      </c>
      <c r="AL49" s="83">
        <f t="shared" si="0"/>
        <v>0.98399999999999999</v>
      </c>
      <c r="AM49" s="83">
        <f t="shared" si="1"/>
        <v>1</v>
      </c>
      <c r="AN49" s="83">
        <f t="shared" si="2"/>
        <v>0</v>
      </c>
    </row>
    <row r="50" spans="1:40" x14ac:dyDescent="0.45">
      <c r="A50" s="60">
        <v>44143</v>
      </c>
      <c r="B50" s="1" t="s">
        <v>90</v>
      </c>
      <c r="C50" s="1" t="s">
        <v>91</v>
      </c>
      <c r="D50" s="2">
        <v>14963</v>
      </c>
      <c r="E50" s="2">
        <v>11592</v>
      </c>
      <c r="F50" s="2">
        <v>3371</v>
      </c>
      <c r="G50" s="76">
        <v>122590082.06</v>
      </c>
      <c r="H50" s="76">
        <v>94320784.5</v>
      </c>
      <c r="I50" s="76">
        <v>28269297.560000002</v>
      </c>
      <c r="J50" s="2">
        <v>14631</v>
      </c>
      <c r="K50" s="2">
        <v>39</v>
      </c>
      <c r="L50" s="2">
        <v>293</v>
      </c>
      <c r="M50" s="3">
        <v>121086907</v>
      </c>
      <c r="N50" s="3">
        <v>8276</v>
      </c>
      <c r="O50" s="36">
        <v>0.93300000000000005</v>
      </c>
      <c r="P50" s="36">
        <v>4.2999999999999997E-2</v>
      </c>
      <c r="Q50" s="36">
        <v>2.4E-2</v>
      </c>
      <c r="R50" s="36">
        <v>0.97799999999999998</v>
      </c>
      <c r="S50" s="36">
        <v>3.0000000000000001E-3</v>
      </c>
      <c r="T50" s="36">
        <v>0.02</v>
      </c>
      <c r="U50" s="2">
        <v>289</v>
      </c>
      <c r="V50" s="2">
        <v>83</v>
      </c>
      <c r="W50" s="2">
        <v>72</v>
      </c>
      <c r="X50" s="2">
        <v>11</v>
      </c>
      <c r="Y50" s="76">
        <v>670849.51</v>
      </c>
      <c r="Z50" s="76">
        <v>584464.30000000005</v>
      </c>
      <c r="AA50" s="76">
        <v>86385.21</v>
      </c>
      <c r="AB50" s="2">
        <v>79</v>
      </c>
      <c r="AC50" s="2">
        <v>0</v>
      </c>
      <c r="AD50" s="2">
        <v>293</v>
      </c>
      <c r="AE50" s="3">
        <v>637897</v>
      </c>
      <c r="AF50" s="3">
        <v>8075</v>
      </c>
      <c r="AG50" s="36">
        <v>0.86099999999999999</v>
      </c>
      <c r="AH50" s="36">
        <v>1.2999999999999999E-2</v>
      </c>
      <c r="AI50" s="36">
        <v>0.127</v>
      </c>
      <c r="AL50" s="83">
        <f t="shared" si="0"/>
        <v>1.0009999999999999</v>
      </c>
      <c r="AM50" s="83">
        <f t="shared" si="1"/>
        <v>1</v>
      </c>
      <c r="AN50" s="83">
        <f t="shared" si="2"/>
        <v>1.0009999999999999</v>
      </c>
    </row>
    <row r="51" spans="1:40" x14ac:dyDescent="0.45">
      <c r="A51" s="60">
        <v>44143</v>
      </c>
      <c r="B51" s="1" t="s">
        <v>92</v>
      </c>
      <c r="C51" s="1" t="s">
        <v>61</v>
      </c>
      <c r="D51" s="2">
        <v>5196</v>
      </c>
      <c r="E51" s="2">
        <v>3951</v>
      </c>
      <c r="F51" s="2">
        <v>1245</v>
      </c>
      <c r="G51" s="76">
        <v>36529488.109999999</v>
      </c>
      <c r="H51" s="76">
        <v>26764155.23</v>
      </c>
      <c r="I51" s="76">
        <v>9765332.879999999</v>
      </c>
      <c r="J51" s="2">
        <v>4924</v>
      </c>
      <c r="K51" s="2">
        <v>235</v>
      </c>
      <c r="L51" s="2">
        <v>37</v>
      </c>
      <c r="M51" s="3">
        <v>35197829</v>
      </c>
      <c r="N51" s="3">
        <v>7148</v>
      </c>
      <c r="O51" s="36">
        <v>0.78700000000000003</v>
      </c>
      <c r="P51" s="36">
        <v>0.17599999999999999</v>
      </c>
      <c r="Q51" s="36">
        <v>3.6999999999999998E-2</v>
      </c>
      <c r="R51" s="36">
        <v>0.94799999999999995</v>
      </c>
      <c r="S51" s="36">
        <v>4.4999999999999998E-2</v>
      </c>
      <c r="T51" s="36">
        <v>7.0000000000000001E-3</v>
      </c>
      <c r="U51" s="2">
        <v>19</v>
      </c>
      <c r="V51" s="2">
        <v>46</v>
      </c>
      <c r="W51" s="2">
        <v>37</v>
      </c>
      <c r="X51" s="2">
        <v>9</v>
      </c>
      <c r="Y51" s="76">
        <v>300371</v>
      </c>
      <c r="Z51" s="76">
        <v>242364</v>
      </c>
      <c r="AA51" s="76">
        <v>58007</v>
      </c>
      <c r="AB51" s="2">
        <v>25</v>
      </c>
      <c r="AC51" s="2">
        <v>3</v>
      </c>
      <c r="AD51" s="2">
        <v>37</v>
      </c>
      <c r="AE51" s="3">
        <v>167652</v>
      </c>
      <c r="AF51" s="3">
        <v>6706</v>
      </c>
      <c r="AG51" s="36">
        <v>1</v>
      </c>
      <c r="AH51" s="36">
        <v>0</v>
      </c>
      <c r="AI51" s="36">
        <v>0</v>
      </c>
      <c r="AL51" s="83">
        <f t="shared" si="0"/>
        <v>1</v>
      </c>
      <c r="AM51" s="83">
        <f t="shared" si="1"/>
        <v>1</v>
      </c>
      <c r="AN51" s="83">
        <f t="shared" si="2"/>
        <v>1</v>
      </c>
    </row>
    <row r="52" spans="1:40" x14ac:dyDescent="0.45">
      <c r="A52" s="60">
        <v>44143</v>
      </c>
      <c r="B52" s="1" t="s">
        <v>93</v>
      </c>
      <c r="C52" s="1" t="s">
        <v>94</v>
      </c>
      <c r="D52" s="2">
        <v>48</v>
      </c>
      <c r="E52" s="2">
        <v>33</v>
      </c>
      <c r="F52" s="2">
        <v>15</v>
      </c>
      <c r="G52" s="76">
        <v>455280</v>
      </c>
      <c r="H52" s="76">
        <v>300280</v>
      </c>
      <c r="I52" s="76">
        <v>155000</v>
      </c>
      <c r="J52" s="2">
        <v>48</v>
      </c>
      <c r="K52" s="2">
        <v>0</v>
      </c>
      <c r="L52" s="2">
        <v>0</v>
      </c>
      <c r="M52" s="3">
        <v>445280</v>
      </c>
      <c r="N52" s="3">
        <v>9277</v>
      </c>
      <c r="O52" s="36">
        <v>0.91700000000000004</v>
      </c>
      <c r="P52" s="36">
        <v>2.1000000000000001E-2</v>
      </c>
      <c r="Q52" s="36">
        <v>6.3E-2</v>
      </c>
      <c r="R52" s="36">
        <v>1</v>
      </c>
      <c r="S52" s="36">
        <v>0</v>
      </c>
      <c r="T52" s="36">
        <v>0</v>
      </c>
      <c r="U52" s="2">
        <v>1</v>
      </c>
      <c r="V52" s="2">
        <v>0</v>
      </c>
      <c r="W52" s="2">
        <v>0</v>
      </c>
      <c r="X52" s="2">
        <v>0</v>
      </c>
      <c r="Y52" s="76">
        <v>0</v>
      </c>
      <c r="Z52" s="76">
        <v>0</v>
      </c>
      <c r="AA52" s="76">
        <v>0</v>
      </c>
      <c r="AB52" s="2">
        <v>1</v>
      </c>
      <c r="AC52" s="2">
        <v>0</v>
      </c>
      <c r="AD52" s="2">
        <v>0</v>
      </c>
      <c r="AE52" s="3">
        <v>10000</v>
      </c>
      <c r="AF52" s="3">
        <v>10000</v>
      </c>
      <c r="AG52" s="36">
        <v>1</v>
      </c>
      <c r="AH52" s="36">
        <v>0</v>
      </c>
      <c r="AI52" s="36">
        <v>0</v>
      </c>
      <c r="AL52" s="83">
        <f t="shared" si="0"/>
        <v>1</v>
      </c>
      <c r="AM52" s="83">
        <f t="shared" si="1"/>
        <v>1.0010000000000001</v>
      </c>
      <c r="AN52" s="83">
        <f t="shared" si="2"/>
        <v>1</v>
      </c>
    </row>
    <row r="53" spans="1:40" x14ac:dyDescent="0.45">
      <c r="A53" s="60">
        <v>44143</v>
      </c>
      <c r="B53" s="1" t="s">
        <v>95</v>
      </c>
      <c r="C53" s="1" t="s">
        <v>61</v>
      </c>
      <c r="D53" s="2">
        <v>4873</v>
      </c>
      <c r="E53" s="2">
        <v>4140</v>
      </c>
      <c r="F53" s="2">
        <v>733</v>
      </c>
      <c r="G53" s="76">
        <v>20251775</v>
      </c>
      <c r="H53" s="76">
        <v>15724178</v>
      </c>
      <c r="I53" s="76">
        <v>4527597</v>
      </c>
      <c r="J53" s="2">
        <v>4505</v>
      </c>
      <c r="K53" s="2">
        <v>331</v>
      </c>
      <c r="L53" s="2">
        <v>37</v>
      </c>
      <c r="M53" s="3">
        <v>19241792</v>
      </c>
      <c r="N53" s="3">
        <v>4271</v>
      </c>
      <c r="O53" s="36">
        <v>0.77300000000000002</v>
      </c>
      <c r="P53" s="36">
        <v>0.14599999999999999</v>
      </c>
      <c r="Q53" s="36">
        <v>8.1000000000000003E-2</v>
      </c>
      <c r="R53" s="36">
        <v>0.92400000000000004</v>
      </c>
      <c r="S53" s="36">
        <v>6.8000000000000005E-2</v>
      </c>
      <c r="T53" s="36">
        <v>8.0000000000000002E-3</v>
      </c>
      <c r="U53" s="2">
        <v>29</v>
      </c>
      <c r="V53" s="2">
        <v>32</v>
      </c>
      <c r="W53" s="2">
        <v>27</v>
      </c>
      <c r="X53" s="2">
        <v>5</v>
      </c>
      <c r="Y53" s="76">
        <v>102098</v>
      </c>
      <c r="Z53" s="76">
        <v>82630</v>
      </c>
      <c r="AA53" s="76">
        <v>19468</v>
      </c>
      <c r="AB53" s="2">
        <v>22</v>
      </c>
      <c r="AC53" s="2">
        <v>2</v>
      </c>
      <c r="AD53" s="2">
        <v>37</v>
      </c>
      <c r="AE53" s="3">
        <v>86020</v>
      </c>
      <c r="AF53" s="3">
        <v>3910</v>
      </c>
      <c r="AG53" s="36">
        <v>0.81799999999999995</v>
      </c>
      <c r="AH53" s="36">
        <v>0.13600000000000001</v>
      </c>
      <c r="AI53" s="36">
        <v>4.4999999999999998E-2</v>
      </c>
      <c r="AL53" s="83">
        <f t="shared" si="0"/>
        <v>1</v>
      </c>
      <c r="AM53" s="83">
        <f t="shared" si="1"/>
        <v>1</v>
      </c>
      <c r="AN53" s="83">
        <f t="shared" si="2"/>
        <v>0.999</v>
      </c>
    </row>
    <row r="54" spans="1:40" x14ac:dyDescent="0.45">
      <c r="A54" s="60">
        <v>44143</v>
      </c>
      <c r="B54" s="1" t="s">
        <v>97</v>
      </c>
      <c r="C54" s="1" t="s">
        <v>98</v>
      </c>
      <c r="D54" s="2">
        <v>18311</v>
      </c>
      <c r="E54" s="2">
        <v>13214</v>
      </c>
      <c r="F54" s="2">
        <v>5097</v>
      </c>
      <c r="G54" s="76">
        <v>131923138.56000002</v>
      </c>
      <c r="H54" s="76">
        <v>92940486.530000001</v>
      </c>
      <c r="I54" s="76">
        <v>38982652.030000016</v>
      </c>
      <c r="J54" s="2">
        <v>17812</v>
      </c>
      <c r="K54" s="2">
        <v>435</v>
      </c>
      <c r="L54" s="2">
        <v>64</v>
      </c>
      <c r="M54" s="3">
        <v>126454938</v>
      </c>
      <c r="N54" s="3">
        <v>7099</v>
      </c>
      <c r="O54" s="36">
        <v>0.93799999999999994</v>
      </c>
      <c r="P54" s="36">
        <v>3.3000000000000002E-2</v>
      </c>
      <c r="Q54" s="36">
        <v>2.9000000000000001E-2</v>
      </c>
      <c r="R54" s="36">
        <v>0.97499999999999998</v>
      </c>
      <c r="S54" s="36">
        <v>2.1999999999999999E-2</v>
      </c>
      <c r="T54" s="36">
        <v>4.0000000000000001E-3</v>
      </c>
      <c r="U54" s="2">
        <v>51</v>
      </c>
      <c r="V54" s="2">
        <v>97</v>
      </c>
      <c r="W54" s="2">
        <v>65</v>
      </c>
      <c r="X54" s="2">
        <v>32</v>
      </c>
      <c r="Y54" s="76">
        <v>611227.57999999996</v>
      </c>
      <c r="Z54" s="76">
        <v>400530.51999999996</v>
      </c>
      <c r="AA54" s="76">
        <v>210697.06</v>
      </c>
      <c r="AB54" s="2">
        <v>82</v>
      </c>
      <c r="AC54" s="2">
        <v>2</v>
      </c>
      <c r="AD54" s="2">
        <v>64</v>
      </c>
      <c r="AE54" s="3">
        <v>567919</v>
      </c>
      <c r="AF54" s="3">
        <v>6926</v>
      </c>
      <c r="AG54" s="36">
        <v>0.90200000000000002</v>
      </c>
      <c r="AH54" s="36">
        <v>6.0999999999999999E-2</v>
      </c>
      <c r="AI54" s="36">
        <v>3.6999999999999998E-2</v>
      </c>
      <c r="AL54" s="83">
        <f t="shared" si="0"/>
        <v>1.0009999999999999</v>
      </c>
      <c r="AM54" s="83">
        <f t="shared" si="1"/>
        <v>1</v>
      </c>
      <c r="AN54" s="83">
        <f t="shared" si="2"/>
        <v>1</v>
      </c>
    </row>
    <row r="55" spans="1:40" x14ac:dyDescent="0.45">
      <c r="A55" s="60">
        <v>44143</v>
      </c>
      <c r="B55" s="1" t="s">
        <v>99</v>
      </c>
      <c r="C55" s="1" t="s">
        <v>100</v>
      </c>
      <c r="D55" s="2">
        <v>220385</v>
      </c>
      <c r="E55" s="2">
        <v>156251</v>
      </c>
      <c r="F55" s="2">
        <v>64134</v>
      </c>
      <c r="G55" s="76">
        <v>1752273650</v>
      </c>
      <c r="H55" s="76">
        <v>1226377261</v>
      </c>
      <c r="I55" s="76">
        <v>525896389</v>
      </c>
      <c r="J55" s="2">
        <v>217491</v>
      </c>
      <c r="K55" s="2">
        <v>1820</v>
      </c>
      <c r="L55" s="2">
        <v>1074</v>
      </c>
      <c r="M55" s="3">
        <v>1724932403</v>
      </c>
      <c r="N55" s="3">
        <v>7931</v>
      </c>
      <c r="O55" s="36">
        <v>0.98399999999999999</v>
      </c>
      <c r="P55" s="36">
        <v>0.01</v>
      </c>
      <c r="Q55" s="36">
        <v>6.0000000000000001E-3</v>
      </c>
      <c r="R55" s="36">
        <v>0.98699999999999999</v>
      </c>
      <c r="S55" s="36">
        <v>8.0000000000000002E-3</v>
      </c>
      <c r="T55" s="36">
        <v>5.0000000000000001E-3</v>
      </c>
      <c r="U55" s="2">
        <v>1011</v>
      </c>
      <c r="V55" s="2">
        <v>1374</v>
      </c>
      <c r="W55" s="2">
        <v>859</v>
      </c>
      <c r="X55" s="2">
        <v>515</v>
      </c>
      <c r="Y55" s="76">
        <v>10095781</v>
      </c>
      <c r="Z55" s="76">
        <v>6624715</v>
      </c>
      <c r="AA55" s="76">
        <v>3471066</v>
      </c>
      <c r="AB55" s="2">
        <v>1301</v>
      </c>
      <c r="AC55" s="2">
        <v>10</v>
      </c>
      <c r="AD55" s="2">
        <v>1074</v>
      </c>
      <c r="AE55" s="3">
        <v>9665909</v>
      </c>
      <c r="AF55" s="3">
        <v>7430</v>
      </c>
      <c r="AG55" s="36">
        <v>0.98699999999999999</v>
      </c>
      <c r="AH55" s="36">
        <v>8.0000000000000002E-3</v>
      </c>
      <c r="AI55" s="36">
        <v>5.0000000000000001E-3</v>
      </c>
      <c r="AL55" s="83">
        <f t="shared" si="0"/>
        <v>1</v>
      </c>
      <c r="AM55" s="83">
        <f t="shared" si="1"/>
        <v>1</v>
      </c>
      <c r="AN55" s="83">
        <f t="shared" si="2"/>
        <v>1</v>
      </c>
    </row>
    <row r="56" spans="1:40" x14ac:dyDescent="0.45">
      <c r="A56" s="60">
        <v>44143</v>
      </c>
      <c r="B56" s="1" t="s">
        <v>103</v>
      </c>
      <c r="C56" s="1" t="s">
        <v>104</v>
      </c>
      <c r="D56" s="2">
        <v>266</v>
      </c>
      <c r="E56" s="2">
        <v>160</v>
      </c>
      <c r="F56" s="2">
        <v>106</v>
      </c>
      <c r="G56" s="76">
        <v>2590371.12</v>
      </c>
      <c r="H56" s="76">
        <v>1541593.5300000003</v>
      </c>
      <c r="I56" s="76">
        <v>1048777.5899999999</v>
      </c>
      <c r="J56" s="2">
        <v>262</v>
      </c>
      <c r="K56" s="2">
        <v>4</v>
      </c>
      <c r="L56" s="2">
        <v>0</v>
      </c>
      <c r="M56" s="3">
        <v>2550371</v>
      </c>
      <c r="N56" s="3">
        <v>9734</v>
      </c>
      <c r="O56" s="36">
        <v>0.90800000000000003</v>
      </c>
      <c r="P56" s="36">
        <v>2.3E-2</v>
      </c>
      <c r="Q56" s="36">
        <v>6.9000000000000006E-2</v>
      </c>
      <c r="R56" s="36">
        <v>0.98499999999999999</v>
      </c>
      <c r="S56" s="36">
        <v>1.4999999999999999E-2</v>
      </c>
      <c r="T56" s="36">
        <v>0</v>
      </c>
      <c r="U56" s="2">
        <v>0</v>
      </c>
      <c r="V56" s="2">
        <v>0</v>
      </c>
      <c r="W56" s="2">
        <v>0</v>
      </c>
      <c r="X56" s="2">
        <v>0</v>
      </c>
      <c r="Y56" s="76">
        <v>0</v>
      </c>
      <c r="Z56" s="76">
        <v>0</v>
      </c>
      <c r="AA56" s="76">
        <v>0</v>
      </c>
      <c r="AB56" s="2">
        <v>0</v>
      </c>
      <c r="AC56" s="2">
        <v>0</v>
      </c>
      <c r="AD56" s="2">
        <v>0</v>
      </c>
      <c r="AE56" s="3">
        <v>0</v>
      </c>
      <c r="AF56" s="3">
        <v>0</v>
      </c>
      <c r="AG56" s="36">
        <v>0</v>
      </c>
      <c r="AH56" s="36">
        <v>0</v>
      </c>
      <c r="AI56" s="36">
        <v>0</v>
      </c>
      <c r="AL56" s="83">
        <f t="shared" si="0"/>
        <v>1</v>
      </c>
      <c r="AM56" s="83">
        <f t="shared" si="1"/>
        <v>1</v>
      </c>
      <c r="AN56" s="83">
        <f t="shared" si="2"/>
        <v>0</v>
      </c>
    </row>
    <row r="57" spans="1:40" x14ac:dyDescent="0.45">
      <c r="A57" s="60">
        <v>44143</v>
      </c>
      <c r="B57" s="1" t="s">
        <v>105</v>
      </c>
      <c r="C57" s="1" t="s">
        <v>106</v>
      </c>
      <c r="D57" s="2">
        <v>416419</v>
      </c>
      <c r="E57" s="2">
        <v>307927</v>
      </c>
      <c r="F57" s="2">
        <v>108492</v>
      </c>
      <c r="G57" s="76">
        <v>3006304211</v>
      </c>
      <c r="H57" s="76">
        <v>2104063909</v>
      </c>
      <c r="I57" s="76">
        <v>902240302</v>
      </c>
      <c r="J57" s="2">
        <v>409624</v>
      </c>
      <c r="K57" s="2">
        <v>5440</v>
      </c>
      <c r="L57" s="2">
        <v>1355</v>
      </c>
      <c r="M57" s="3">
        <v>2959513266</v>
      </c>
      <c r="N57" s="3">
        <v>7225</v>
      </c>
      <c r="O57" s="36">
        <v>0.97499999999999998</v>
      </c>
      <c r="P57" s="36">
        <v>1.2E-2</v>
      </c>
      <c r="Q57" s="36">
        <v>1.2999999999999999E-2</v>
      </c>
      <c r="R57" s="36">
        <v>0.98399999999999999</v>
      </c>
      <c r="S57" s="36">
        <v>1.2999999999999999E-2</v>
      </c>
      <c r="T57" s="36">
        <v>3.0000000000000001E-3</v>
      </c>
      <c r="U57" s="2">
        <v>1074</v>
      </c>
      <c r="V57" s="2">
        <v>2010</v>
      </c>
      <c r="W57" s="2">
        <v>1242</v>
      </c>
      <c r="X57" s="2">
        <v>768</v>
      </c>
      <c r="Y57" s="76">
        <v>13963299</v>
      </c>
      <c r="Z57" s="76">
        <v>8729637</v>
      </c>
      <c r="AA57" s="76">
        <v>5233662</v>
      </c>
      <c r="AB57" s="2">
        <v>1700</v>
      </c>
      <c r="AC57" s="2">
        <v>29</v>
      </c>
      <c r="AD57" s="2">
        <v>1355</v>
      </c>
      <c r="AE57" s="3">
        <v>11725913</v>
      </c>
      <c r="AF57" s="3">
        <v>6898</v>
      </c>
      <c r="AG57" s="36">
        <v>0.99399999999999999</v>
      </c>
      <c r="AH57" s="36">
        <v>3.0000000000000001E-3</v>
      </c>
      <c r="AI57" s="36">
        <v>3.0000000000000001E-3</v>
      </c>
      <c r="AL57" s="83">
        <f t="shared" si="0"/>
        <v>1</v>
      </c>
      <c r="AM57" s="83">
        <f t="shared" si="1"/>
        <v>1</v>
      </c>
      <c r="AN57" s="83">
        <f t="shared" si="2"/>
        <v>1</v>
      </c>
    </row>
    <row r="58" spans="1:40" x14ac:dyDescent="0.45">
      <c r="A58" s="60">
        <v>44143</v>
      </c>
      <c r="B58" s="1" t="s">
        <v>107</v>
      </c>
      <c r="C58" s="1" t="s">
        <v>61</v>
      </c>
      <c r="D58" s="2">
        <v>2862</v>
      </c>
      <c r="E58" s="2">
        <v>1877</v>
      </c>
      <c r="F58" s="2">
        <v>985</v>
      </c>
      <c r="G58" s="76">
        <v>27698441.639999997</v>
      </c>
      <c r="H58" s="76">
        <v>18098077.739999995</v>
      </c>
      <c r="I58" s="76">
        <v>9600363.9000000004</v>
      </c>
      <c r="J58" s="2">
        <v>2831</v>
      </c>
      <c r="K58" s="2">
        <v>21</v>
      </c>
      <c r="L58" s="2">
        <v>10</v>
      </c>
      <c r="M58" s="3">
        <v>27393451</v>
      </c>
      <c r="N58" s="3">
        <v>9676</v>
      </c>
      <c r="O58" s="36">
        <v>0.94499999999999995</v>
      </c>
      <c r="P58" s="36">
        <v>3.4000000000000002E-2</v>
      </c>
      <c r="Q58" s="36">
        <v>2.1000000000000001E-2</v>
      </c>
      <c r="R58" s="36">
        <v>0.99399999999999999</v>
      </c>
      <c r="S58" s="36">
        <v>3.0000000000000001E-3</v>
      </c>
      <c r="T58" s="36">
        <v>4.0000000000000001E-3</v>
      </c>
      <c r="U58" s="2">
        <v>5</v>
      </c>
      <c r="V58" s="2">
        <v>12</v>
      </c>
      <c r="W58" s="2">
        <v>9</v>
      </c>
      <c r="X58" s="2">
        <v>3</v>
      </c>
      <c r="Y58" s="76">
        <v>116000</v>
      </c>
      <c r="Z58" s="76">
        <v>90000</v>
      </c>
      <c r="AA58" s="76">
        <v>26000</v>
      </c>
      <c r="AB58" s="2">
        <v>7</v>
      </c>
      <c r="AC58" s="2">
        <v>0</v>
      </c>
      <c r="AD58" s="2">
        <v>10</v>
      </c>
      <c r="AE58" s="3">
        <v>66000</v>
      </c>
      <c r="AF58" s="3">
        <v>9429</v>
      </c>
      <c r="AG58" s="36">
        <v>1</v>
      </c>
      <c r="AH58" s="36">
        <v>0</v>
      </c>
      <c r="AI58" s="36">
        <v>0</v>
      </c>
      <c r="AL58" s="83">
        <f t="shared" si="0"/>
        <v>1.0009999999999999</v>
      </c>
      <c r="AM58" s="83">
        <f t="shared" si="1"/>
        <v>1</v>
      </c>
      <c r="AN58" s="83">
        <f t="shared" si="2"/>
        <v>1</v>
      </c>
    </row>
    <row r="59" spans="1:40" x14ac:dyDescent="0.45">
      <c r="A59" s="60">
        <v>44143</v>
      </c>
      <c r="B59" s="1" t="s">
        <v>108</v>
      </c>
      <c r="C59" s="1" t="s">
        <v>109</v>
      </c>
      <c r="D59" s="2">
        <v>2311</v>
      </c>
      <c r="E59" s="2">
        <v>1533</v>
      </c>
      <c r="F59" s="2">
        <v>778</v>
      </c>
      <c r="G59" s="76">
        <v>20554368.319999997</v>
      </c>
      <c r="H59" s="76">
        <v>13488098.519999996</v>
      </c>
      <c r="I59" s="76">
        <v>7066269.7999999998</v>
      </c>
      <c r="J59" s="2">
        <v>2274</v>
      </c>
      <c r="K59" s="2">
        <v>34</v>
      </c>
      <c r="L59" s="2">
        <v>3</v>
      </c>
      <c r="M59" s="3">
        <v>20078382</v>
      </c>
      <c r="N59" s="3">
        <v>8830</v>
      </c>
      <c r="O59" s="36">
        <v>0.93400000000000005</v>
      </c>
      <c r="P59" s="36">
        <v>2.4E-2</v>
      </c>
      <c r="Q59" s="36">
        <v>4.2000000000000003E-2</v>
      </c>
      <c r="R59" s="36">
        <v>0.98699999999999999</v>
      </c>
      <c r="S59" s="36">
        <v>1.2E-2</v>
      </c>
      <c r="T59" s="36">
        <v>1E-3</v>
      </c>
      <c r="U59" s="2">
        <v>8</v>
      </c>
      <c r="V59" s="2">
        <v>6</v>
      </c>
      <c r="W59" s="2">
        <v>5</v>
      </c>
      <c r="X59" s="2">
        <v>1</v>
      </c>
      <c r="Y59" s="76">
        <v>54000</v>
      </c>
      <c r="Z59" s="76">
        <v>44000</v>
      </c>
      <c r="AA59" s="76">
        <v>10000</v>
      </c>
      <c r="AB59" s="2">
        <v>10</v>
      </c>
      <c r="AC59" s="2">
        <v>1</v>
      </c>
      <c r="AD59" s="2">
        <v>3</v>
      </c>
      <c r="AE59" s="3">
        <v>88000</v>
      </c>
      <c r="AF59" s="3">
        <v>8800</v>
      </c>
      <c r="AG59" s="36">
        <v>1</v>
      </c>
      <c r="AH59" s="36">
        <v>0</v>
      </c>
      <c r="AI59" s="36">
        <v>0</v>
      </c>
      <c r="AL59" s="83">
        <f t="shared" si="0"/>
        <v>1</v>
      </c>
      <c r="AM59" s="83">
        <f t="shared" si="1"/>
        <v>1</v>
      </c>
      <c r="AN59" s="83">
        <f t="shared" si="2"/>
        <v>1</v>
      </c>
    </row>
    <row r="60" spans="1:40" x14ac:dyDescent="0.45">
      <c r="A60" s="60">
        <v>44143</v>
      </c>
      <c r="B60" s="1" t="s">
        <v>110</v>
      </c>
      <c r="C60" s="1" t="s">
        <v>102</v>
      </c>
      <c r="D60" s="2">
        <v>62</v>
      </c>
      <c r="E60" s="2">
        <v>48</v>
      </c>
      <c r="F60" s="2">
        <v>14</v>
      </c>
      <c r="G60" s="76">
        <v>560885</v>
      </c>
      <c r="H60" s="76">
        <v>428185</v>
      </c>
      <c r="I60" s="76">
        <v>132700</v>
      </c>
      <c r="J60" s="2">
        <v>55</v>
      </c>
      <c r="K60" s="2">
        <v>7</v>
      </c>
      <c r="L60" s="2">
        <v>0</v>
      </c>
      <c r="M60" s="3">
        <v>511510</v>
      </c>
      <c r="N60" s="3">
        <v>9300</v>
      </c>
      <c r="O60" s="36">
        <v>1</v>
      </c>
      <c r="P60" s="36">
        <v>0</v>
      </c>
      <c r="Q60" s="36">
        <v>0</v>
      </c>
      <c r="R60" s="36">
        <v>0.88700000000000001</v>
      </c>
      <c r="S60" s="36">
        <v>0.113</v>
      </c>
      <c r="T60" s="36">
        <v>0</v>
      </c>
      <c r="U60" s="2">
        <v>0</v>
      </c>
      <c r="V60" s="2">
        <v>0</v>
      </c>
      <c r="W60" s="2">
        <v>0</v>
      </c>
      <c r="X60" s="2">
        <v>0</v>
      </c>
      <c r="Y60" s="76">
        <v>0</v>
      </c>
      <c r="Z60" s="76">
        <v>0</v>
      </c>
      <c r="AA60" s="76">
        <v>0</v>
      </c>
      <c r="AB60" s="2">
        <v>0</v>
      </c>
      <c r="AC60" s="2">
        <v>0</v>
      </c>
      <c r="AD60" s="2">
        <v>0</v>
      </c>
      <c r="AE60" s="3">
        <v>0</v>
      </c>
      <c r="AF60" s="3">
        <v>0</v>
      </c>
      <c r="AG60" s="36">
        <v>0</v>
      </c>
      <c r="AH60" s="36">
        <v>0</v>
      </c>
      <c r="AI60" s="36">
        <v>0</v>
      </c>
      <c r="AL60" s="83">
        <f t="shared" si="0"/>
        <v>1</v>
      </c>
      <c r="AM60" s="83">
        <f t="shared" si="1"/>
        <v>1</v>
      </c>
      <c r="AN60" s="83">
        <f t="shared" si="2"/>
        <v>0</v>
      </c>
    </row>
    <row r="61" spans="1:40" x14ac:dyDescent="0.45">
      <c r="A61" s="60">
        <v>44143</v>
      </c>
      <c r="B61" s="1" t="s">
        <v>111</v>
      </c>
      <c r="C61" s="1" t="s">
        <v>61</v>
      </c>
      <c r="D61" s="2">
        <v>15573</v>
      </c>
      <c r="E61" s="2">
        <v>10538</v>
      </c>
      <c r="F61" s="2">
        <v>5035</v>
      </c>
      <c r="G61" s="76">
        <v>124962195.55999996</v>
      </c>
      <c r="H61" s="76">
        <v>82827813.109999955</v>
      </c>
      <c r="I61" s="76">
        <v>42134382.449999996</v>
      </c>
      <c r="J61" s="2">
        <v>15457</v>
      </c>
      <c r="K61" s="2">
        <v>77</v>
      </c>
      <c r="L61" s="2">
        <v>39</v>
      </c>
      <c r="M61" s="3">
        <v>124067121</v>
      </c>
      <c r="N61" s="3">
        <v>8027</v>
      </c>
      <c r="O61" s="36">
        <v>0.84299999999999997</v>
      </c>
      <c r="P61" s="36">
        <v>0.14099999999999999</v>
      </c>
      <c r="Q61" s="36">
        <v>1.6E-2</v>
      </c>
      <c r="R61" s="36">
        <v>0.99299999999999999</v>
      </c>
      <c r="S61" s="36">
        <v>5.0000000000000001E-3</v>
      </c>
      <c r="T61" s="36">
        <v>3.0000000000000001E-3</v>
      </c>
      <c r="U61" s="2">
        <v>41</v>
      </c>
      <c r="V61" s="2">
        <v>65</v>
      </c>
      <c r="W61" s="2">
        <v>41</v>
      </c>
      <c r="X61" s="2">
        <v>24</v>
      </c>
      <c r="Y61" s="76">
        <v>401026</v>
      </c>
      <c r="Z61" s="76">
        <v>251579</v>
      </c>
      <c r="AA61" s="76">
        <v>149447</v>
      </c>
      <c r="AB61" s="2">
        <v>67</v>
      </c>
      <c r="AC61" s="2">
        <v>0</v>
      </c>
      <c r="AD61" s="2">
        <v>39</v>
      </c>
      <c r="AE61" s="3">
        <v>459066</v>
      </c>
      <c r="AF61" s="3">
        <v>6852</v>
      </c>
      <c r="AG61" s="36">
        <v>0.95499999999999996</v>
      </c>
      <c r="AH61" s="36">
        <v>0.03</v>
      </c>
      <c r="AI61" s="36">
        <v>1.4999999999999999E-2</v>
      </c>
      <c r="AL61" s="83">
        <f t="shared" si="0"/>
        <v>1.0009999999999999</v>
      </c>
      <c r="AM61" s="83">
        <f t="shared" si="1"/>
        <v>1</v>
      </c>
      <c r="AN61" s="83">
        <f t="shared" si="2"/>
        <v>1</v>
      </c>
    </row>
    <row r="62" spans="1:40" x14ac:dyDescent="0.45">
      <c r="A62" s="60">
        <v>44143</v>
      </c>
      <c r="B62" s="1" t="s">
        <v>112</v>
      </c>
      <c r="C62" s="1" t="s">
        <v>113</v>
      </c>
      <c r="D62" s="2">
        <v>39682</v>
      </c>
      <c r="E62" s="2">
        <v>28143</v>
      </c>
      <c r="F62" s="2">
        <v>11539</v>
      </c>
      <c r="G62" s="76">
        <v>285892363</v>
      </c>
      <c r="H62" s="76">
        <v>194665296</v>
      </c>
      <c r="I62" s="76">
        <v>91227067</v>
      </c>
      <c r="J62" s="2">
        <v>38732</v>
      </c>
      <c r="K62" s="2">
        <v>838</v>
      </c>
      <c r="L62" s="2">
        <v>112</v>
      </c>
      <c r="M62" s="3">
        <v>280318099</v>
      </c>
      <c r="N62" s="3">
        <v>7237</v>
      </c>
      <c r="O62" s="36">
        <v>0.80700000000000005</v>
      </c>
      <c r="P62" s="36">
        <v>0.185</v>
      </c>
      <c r="Q62" s="36">
        <v>8.0000000000000002E-3</v>
      </c>
      <c r="R62" s="36">
        <v>0.97599999999999998</v>
      </c>
      <c r="S62" s="36">
        <v>2.1000000000000001E-2</v>
      </c>
      <c r="T62" s="36">
        <v>3.0000000000000001E-3</v>
      </c>
      <c r="U62" s="2">
        <v>84</v>
      </c>
      <c r="V62" s="2">
        <v>186</v>
      </c>
      <c r="W62" s="2">
        <v>104</v>
      </c>
      <c r="X62" s="2">
        <v>82</v>
      </c>
      <c r="Y62" s="76">
        <v>1172943</v>
      </c>
      <c r="Z62" s="76">
        <v>703984</v>
      </c>
      <c r="AA62" s="76">
        <v>468959</v>
      </c>
      <c r="AB62" s="2">
        <v>157</v>
      </c>
      <c r="AC62" s="2">
        <v>1</v>
      </c>
      <c r="AD62" s="2">
        <v>112</v>
      </c>
      <c r="AE62" s="3">
        <v>975612</v>
      </c>
      <c r="AF62" s="3">
        <v>6214</v>
      </c>
      <c r="AG62" s="36">
        <v>0.98699999999999999</v>
      </c>
      <c r="AH62" s="36">
        <v>1.2999999999999999E-2</v>
      </c>
      <c r="AI62" s="36">
        <v>0</v>
      </c>
      <c r="AL62" s="83">
        <f t="shared" si="0"/>
        <v>1</v>
      </c>
      <c r="AM62" s="83">
        <f t="shared" si="1"/>
        <v>1</v>
      </c>
      <c r="AN62" s="83">
        <f t="shared" si="2"/>
        <v>1</v>
      </c>
    </row>
    <row r="63" spans="1:40" x14ac:dyDescent="0.45">
      <c r="A63" s="60">
        <v>44143</v>
      </c>
      <c r="B63" s="1" t="s">
        <v>114</v>
      </c>
      <c r="C63" s="1" t="s">
        <v>39</v>
      </c>
      <c r="D63" s="2">
        <v>42906</v>
      </c>
      <c r="E63" s="2">
        <v>29905</v>
      </c>
      <c r="F63" s="2">
        <v>13001</v>
      </c>
      <c r="G63" s="76">
        <v>338159721</v>
      </c>
      <c r="H63" s="76">
        <v>229607695</v>
      </c>
      <c r="I63" s="76">
        <v>108552026</v>
      </c>
      <c r="J63" s="2">
        <v>42308</v>
      </c>
      <c r="K63" s="2">
        <v>397</v>
      </c>
      <c r="L63" s="2">
        <v>201</v>
      </c>
      <c r="M63" s="3">
        <v>333097625</v>
      </c>
      <c r="N63" s="3">
        <v>7873</v>
      </c>
      <c r="O63" s="36">
        <v>0.92500000000000004</v>
      </c>
      <c r="P63" s="36">
        <v>5.3999999999999999E-2</v>
      </c>
      <c r="Q63" s="36">
        <v>2.1000000000000001E-2</v>
      </c>
      <c r="R63" s="36">
        <v>0.98599999999999999</v>
      </c>
      <c r="S63" s="36">
        <v>8.9999999999999993E-3</v>
      </c>
      <c r="T63" s="36">
        <v>5.0000000000000001E-3</v>
      </c>
      <c r="U63" s="2">
        <v>180</v>
      </c>
      <c r="V63" s="2">
        <v>230</v>
      </c>
      <c r="W63" s="2">
        <v>138</v>
      </c>
      <c r="X63" s="2">
        <v>92</v>
      </c>
      <c r="Y63" s="76">
        <v>1704369</v>
      </c>
      <c r="Z63" s="76">
        <v>1035717</v>
      </c>
      <c r="AA63" s="76">
        <v>668652</v>
      </c>
      <c r="AB63" s="2">
        <v>206</v>
      </c>
      <c r="AC63" s="2">
        <v>3</v>
      </c>
      <c r="AD63" s="2">
        <v>201</v>
      </c>
      <c r="AE63" s="3">
        <v>1539527</v>
      </c>
      <c r="AF63" s="3">
        <v>7473</v>
      </c>
      <c r="AG63" s="36">
        <v>0.91300000000000003</v>
      </c>
      <c r="AH63" s="36">
        <v>5.8000000000000003E-2</v>
      </c>
      <c r="AI63" s="36">
        <v>2.9000000000000001E-2</v>
      </c>
      <c r="AL63" s="83">
        <f t="shared" si="0"/>
        <v>1</v>
      </c>
      <c r="AM63" s="83">
        <f t="shared" si="1"/>
        <v>1</v>
      </c>
      <c r="AN63" s="83">
        <f t="shared" si="2"/>
        <v>1</v>
      </c>
    </row>
    <row r="64" spans="1:40" x14ac:dyDescent="0.45">
      <c r="A64" s="60">
        <v>44143</v>
      </c>
      <c r="B64" s="1" t="s">
        <v>118</v>
      </c>
      <c r="C64" s="1" t="s">
        <v>119</v>
      </c>
      <c r="D64" s="2">
        <v>51439</v>
      </c>
      <c r="E64" s="2">
        <v>35545</v>
      </c>
      <c r="F64" s="2">
        <v>15894</v>
      </c>
      <c r="G64" s="76">
        <v>382562782</v>
      </c>
      <c r="H64" s="76">
        <v>254531446</v>
      </c>
      <c r="I64" s="76">
        <v>128031336</v>
      </c>
      <c r="J64" s="2">
        <v>50258</v>
      </c>
      <c r="K64" s="2">
        <v>814</v>
      </c>
      <c r="L64" s="2">
        <v>367</v>
      </c>
      <c r="M64" s="3">
        <v>372300069</v>
      </c>
      <c r="N64" s="3">
        <v>7408</v>
      </c>
      <c r="O64" s="36">
        <v>0.90400000000000003</v>
      </c>
      <c r="P64" s="36">
        <v>6.2E-2</v>
      </c>
      <c r="Q64" s="36">
        <v>3.4000000000000002E-2</v>
      </c>
      <c r="R64" s="36">
        <v>0.97699999999999998</v>
      </c>
      <c r="S64" s="36">
        <v>1.6E-2</v>
      </c>
      <c r="T64" s="36">
        <v>7.0000000000000001E-3</v>
      </c>
      <c r="U64" s="2">
        <v>386</v>
      </c>
      <c r="V64" s="2">
        <v>207</v>
      </c>
      <c r="W64" s="2">
        <v>120</v>
      </c>
      <c r="X64" s="2">
        <v>87</v>
      </c>
      <c r="Y64" s="76">
        <v>1388712</v>
      </c>
      <c r="Z64" s="76">
        <v>799468</v>
      </c>
      <c r="AA64" s="76">
        <v>589244</v>
      </c>
      <c r="AB64" s="2">
        <v>225</v>
      </c>
      <c r="AC64" s="2">
        <v>1</v>
      </c>
      <c r="AD64" s="2">
        <v>367</v>
      </c>
      <c r="AE64" s="3">
        <v>1509156</v>
      </c>
      <c r="AF64" s="3">
        <v>6707</v>
      </c>
      <c r="AG64" s="36">
        <v>0.95099999999999996</v>
      </c>
      <c r="AH64" s="36">
        <v>2.7E-2</v>
      </c>
      <c r="AI64" s="36">
        <v>2.1999999999999999E-2</v>
      </c>
      <c r="AL64" s="83">
        <f t="shared" si="0"/>
        <v>1</v>
      </c>
      <c r="AM64" s="83">
        <f t="shared" si="1"/>
        <v>1</v>
      </c>
      <c r="AN64" s="83">
        <f t="shared" si="2"/>
        <v>1</v>
      </c>
    </row>
    <row r="65" spans="1:40" x14ac:dyDescent="0.45">
      <c r="A65" s="60">
        <v>44143</v>
      </c>
      <c r="B65" s="1" t="s">
        <v>120</v>
      </c>
      <c r="C65" s="1" t="s">
        <v>121</v>
      </c>
      <c r="D65" s="2">
        <v>6250</v>
      </c>
      <c r="E65" s="2">
        <v>4153</v>
      </c>
      <c r="F65" s="2">
        <v>2097</v>
      </c>
      <c r="G65" s="76">
        <v>54001912</v>
      </c>
      <c r="H65" s="76">
        <v>35465046</v>
      </c>
      <c r="I65" s="76">
        <v>18536866</v>
      </c>
      <c r="J65" s="2">
        <v>6180</v>
      </c>
      <c r="K65" s="2">
        <v>39</v>
      </c>
      <c r="L65" s="2">
        <v>31</v>
      </c>
      <c r="M65" s="3">
        <v>53384654</v>
      </c>
      <c r="N65" s="3">
        <v>8638</v>
      </c>
      <c r="O65" s="36">
        <v>0.97799999999999998</v>
      </c>
      <c r="P65" s="36">
        <v>1.4E-2</v>
      </c>
      <c r="Q65" s="36">
        <v>8.0000000000000002E-3</v>
      </c>
      <c r="R65" s="36">
        <v>0.98899999999999999</v>
      </c>
      <c r="S65" s="36">
        <v>6.0000000000000001E-3</v>
      </c>
      <c r="T65" s="36">
        <v>5.0000000000000001E-3</v>
      </c>
      <c r="U65" s="2">
        <v>21</v>
      </c>
      <c r="V65" s="2">
        <v>37</v>
      </c>
      <c r="W65" s="2">
        <v>25</v>
      </c>
      <c r="X65" s="2">
        <v>12</v>
      </c>
      <c r="Y65" s="76">
        <v>285700</v>
      </c>
      <c r="Z65" s="76">
        <v>198200</v>
      </c>
      <c r="AA65" s="76">
        <v>87500</v>
      </c>
      <c r="AB65" s="2">
        <v>27</v>
      </c>
      <c r="AC65" s="2">
        <v>0</v>
      </c>
      <c r="AD65" s="2">
        <v>31</v>
      </c>
      <c r="AE65" s="3">
        <v>199496</v>
      </c>
      <c r="AF65" s="3">
        <v>7389</v>
      </c>
      <c r="AG65" s="36">
        <v>1</v>
      </c>
      <c r="AH65" s="36">
        <v>0</v>
      </c>
      <c r="AI65" s="36">
        <v>0</v>
      </c>
      <c r="AL65" s="83">
        <f t="shared" si="0"/>
        <v>1</v>
      </c>
      <c r="AM65" s="83">
        <f t="shared" si="1"/>
        <v>1</v>
      </c>
      <c r="AN65" s="83">
        <f t="shared" si="2"/>
        <v>1</v>
      </c>
    </row>
    <row r="66" spans="1:40" x14ac:dyDescent="0.45">
      <c r="A66" s="60">
        <v>44143</v>
      </c>
      <c r="B66" s="1" t="s">
        <v>122</v>
      </c>
      <c r="C66" s="1" t="s">
        <v>61</v>
      </c>
      <c r="D66" s="2">
        <v>1042</v>
      </c>
      <c r="E66" s="2">
        <v>1042</v>
      </c>
      <c r="F66" s="2">
        <v>0</v>
      </c>
      <c r="G66" s="76">
        <v>7670023</v>
      </c>
      <c r="H66" s="76">
        <v>7670023</v>
      </c>
      <c r="I66" s="76">
        <v>0</v>
      </c>
      <c r="J66" s="2">
        <v>997</v>
      </c>
      <c r="K66" s="2">
        <v>45</v>
      </c>
      <c r="L66" s="2">
        <v>0</v>
      </c>
      <c r="M66" s="3">
        <v>7499111</v>
      </c>
      <c r="N66" s="3">
        <v>7522</v>
      </c>
      <c r="O66" s="36">
        <v>0.79300000000000004</v>
      </c>
      <c r="P66" s="36">
        <v>9.0999999999999998E-2</v>
      </c>
      <c r="Q66" s="36">
        <v>0.115</v>
      </c>
      <c r="R66" s="36">
        <v>0.95699999999999996</v>
      </c>
      <c r="S66" s="36">
        <v>4.2999999999999997E-2</v>
      </c>
      <c r="T66" s="36">
        <v>0</v>
      </c>
      <c r="U66" s="2">
        <v>0</v>
      </c>
      <c r="V66" s="2">
        <v>0</v>
      </c>
      <c r="W66" s="2">
        <v>0</v>
      </c>
      <c r="X66" s="2">
        <v>0</v>
      </c>
      <c r="Y66" s="76">
        <v>0</v>
      </c>
      <c r="Z66" s="76">
        <v>0</v>
      </c>
      <c r="AA66" s="76">
        <v>0</v>
      </c>
      <c r="AB66" s="2">
        <v>0</v>
      </c>
      <c r="AC66" s="2">
        <v>0</v>
      </c>
      <c r="AD66" s="2">
        <v>0</v>
      </c>
      <c r="AE66" s="3">
        <v>0</v>
      </c>
      <c r="AF66" s="3">
        <v>0</v>
      </c>
      <c r="AG66" s="36">
        <v>0</v>
      </c>
      <c r="AH66" s="36">
        <v>0</v>
      </c>
      <c r="AI66" s="36">
        <v>0</v>
      </c>
      <c r="AL66" s="83">
        <f t="shared" si="0"/>
        <v>1</v>
      </c>
      <c r="AM66" s="83">
        <f t="shared" si="1"/>
        <v>0.999</v>
      </c>
      <c r="AN66" s="83">
        <f t="shared" si="2"/>
        <v>0</v>
      </c>
    </row>
    <row r="67" spans="1:40" x14ac:dyDescent="0.45">
      <c r="A67" s="60">
        <v>44143</v>
      </c>
      <c r="B67" s="1" t="s">
        <v>123</v>
      </c>
      <c r="C67" s="1" t="s">
        <v>124</v>
      </c>
      <c r="D67" s="2">
        <v>18453</v>
      </c>
      <c r="E67" s="2">
        <v>12664</v>
      </c>
      <c r="F67" s="2">
        <v>5789</v>
      </c>
      <c r="G67" s="76">
        <v>164384684</v>
      </c>
      <c r="H67" s="76">
        <v>105828187</v>
      </c>
      <c r="I67" s="76">
        <v>58556497</v>
      </c>
      <c r="J67" s="2">
        <v>18175</v>
      </c>
      <c r="K67" s="2">
        <v>133</v>
      </c>
      <c r="L67" s="2">
        <v>145</v>
      </c>
      <c r="M67" s="3">
        <v>161625590</v>
      </c>
      <c r="N67" s="3">
        <v>8893</v>
      </c>
      <c r="O67" s="36">
        <v>0.96599999999999997</v>
      </c>
      <c r="P67" s="36">
        <v>2.3E-2</v>
      </c>
      <c r="Q67" s="36">
        <v>1.2E-2</v>
      </c>
      <c r="R67" s="36">
        <v>0.98699999999999999</v>
      </c>
      <c r="S67" s="36">
        <v>5.0000000000000001E-3</v>
      </c>
      <c r="T67" s="36">
        <v>8.0000000000000002E-3</v>
      </c>
      <c r="U67" s="2">
        <v>140</v>
      </c>
      <c r="V67" s="2">
        <v>110</v>
      </c>
      <c r="W67" s="2">
        <v>82</v>
      </c>
      <c r="X67" s="2">
        <v>28</v>
      </c>
      <c r="Y67" s="76">
        <v>885382</v>
      </c>
      <c r="Z67" s="76">
        <v>676122</v>
      </c>
      <c r="AA67" s="76">
        <v>209260</v>
      </c>
      <c r="AB67" s="2">
        <v>103</v>
      </c>
      <c r="AC67" s="2">
        <v>2</v>
      </c>
      <c r="AD67" s="2">
        <v>145</v>
      </c>
      <c r="AE67" s="3">
        <v>874106</v>
      </c>
      <c r="AF67" s="3">
        <v>8486</v>
      </c>
      <c r="AG67" s="36">
        <v>0.73799999999999999</v>
      </c>
      <c r="AH67" s="36">
        <v>0.107</v>
      </c>
      <c r="AI67" s="36">
        <v>0.155</v>
      </c>
      <c r="AL67" s="83">
        <f t="shared" ref="AL67:AL130" si="3">R67+S67+T67</f>
        <v>1</v>
      </c>
      <c r="AM67" s="83">
        <f t="shared" ref="AM67:AM130" si="4">O67+P67+Q67</f>
        <v>1.0009999999999999</v>
      </c>
      <c r="AN67" s="83">
        <f t="shared" ref="AN67:AN130" si="5">AG67+AH67+AI67</f>
        <v>1</v>
      </c>
    </row>
    <row r="68" spans="1:40" x14ac:dyDescent="0.45">
      <c r="A68" s="60">
        <v>44143</v>
      </c>
      <c r="B68" s="1" t="s">
        <v>125</v>
      </c>
      <c r="C68" s="1" t="s">
        <v>126</v>
      </c>
      <c r="D68" s="2">
        <v>99</v>
      </c>
      <c r="E68" s="2">
        <v>76</v>
      </c>
      <c r="F68" s="2">
        <v>23</v>
      </c>
      <c r="G68" s="76">
        <v>640160</v>
      </c>
      <c r="H68" s="76">
        <v>445099</v>
      </c>
      <c r="I68" s="76">
        <v>195061</v>
      </c>
      <c r="J68" s="2">
        <v>85</v>
      </c>
      <c r="K68" s="2">
        <v>14</v>
      </c>
      <c r="L68" s="2">
        <v>0</v>
      </c>
      <c r="M68" s="3">
        <v>603609</v>
      </c>
      <c r="N68" s="3">
        <v>7101</v>
      </c>
      <c r="O68" s="36">
        <v>0.64700000000000002</v>
      </c>
      <c r="P68" s="36">
        <v>0.11799999999999999</v>
      </c>
      <c r="Q68" s="36">
        <v>0.23499999999999999</v>
      </c>
      <c r="R68" s="36">
        <v>0.85899999999999999</v>
      </c>
      <c r="S68" s="36">
        <v>0.14099999999999999</v>
      </c>
      <c r="T68" s="36">
        <v>0</v>
      </c>
      <c r="U68" s="2">
        <v>0</v>
      </c>
      <c r="V68" s="2">
        <v>0</v>
      </c>
      <c r="W68" s="2">
        <v>0</v>
      </c>
      <c r="X68" s="2">
        <v>0</v>
      </c>
      <c r="Y68" s="76">
        <v>0</v>
      </c>
      <c r="Z68" s="76">
        <v>0</v>
      </c>
      <c r="AA68" s="76">
        <v>0</v>
      </c>
      <c r="AB68" s="2">
        <v>0</v>
      </c>
      <c r="AC68" s="2">
        <v>0</v>
      </c>
      <c r="AD68" s="2">
        <v>0</v>
      </c>
      <c r="AE68" s="3">
        <v>0</v>
      </c>
      <c r="AF68" s="3">
        <v>0</v>
      </c>
      <c r="AG68" s="36">
        <v>0</v>
      </c>
      <c r="AH68" s="36">
        <v>0</v>
      </c>
      <c r="AI68" s="36">
        <v>0</v>
      </c>
      <c r="AL68" s="83">
        <f t="shared" si="3"/>
        <v>1</v>
      </c>
      <c r="AM68" s="83">
        <f t="shared" si="4"/>
        <v>1</v>
      </c>
      <c r="AN68" s="83">
        <f t="shared" si="5"/>
        <v>0</v>
      </c>
    </row>
    <row r="69" spans="1:40" x14ac:dyDescent="0.45">
      <c r="A69" s="60">
        <v>44143</v>
      </c>
      <c r="B69" s="1" t="s">
        <v>128</v>
      </c>
      <c r="C69" s="1" t="s">
        <v>129</v>
      </c>
      <c r="D69" s="2">
        <v>8369</v>
      </c>
      <c r="E69" s="2">
        <v>5851</v>
      </c>
      <c r="F69" s="2">
        <v>2518</v>
      </c>
      <c r="G69" s="76">
        <v>70438867</v>
      </c>
      <c r="H69" s="76">
        <v>47920027</v>
      </c>
      <c r="I69" s="76">
        <v>22518840</v>
      </c>
      <c r="J69" s="2">
        <v>8171</v>
      </c>
      <c r="K69" s="2">
        <v>101</v>
      </c>
      <c r="L69" s="2">
        <v>97</v>
      </c>
      <c r="M69" s="3">
        <v>68510144</v>
      </c>
      <c r="N69" s="3">
        <v>8385</v>
      </c>
      <c r="O69" s="36">
        <v>0.96099999999999997</v>
      </c>
      <c r="P69" s="36">
        <v>2.5000000000000001E-2</v>
      </c>
      <c r="Q69" s="36">
        <v>1.2999999999999999E-2</v>
      </c>
      <c r="R69" s="36">
        <v>0.97699999999999998</v>
      </c>
      <c r="S69" s="36">
        <v>1.2E-2</v>
      </c>
      <c r="T69" s="36">
        <v>1.2E-2</v>
      </c>
      <c r="U69" s="2">
        <v>101</v>
      </c>
      <c r="V69" s="2">
        <v>67</v>
      </c>
      <c r="W69" s="2">
        <v>49</v>
      </c>
      <c r="X69" s="2">
        <v>18</v>
      </c>
      <c r="Y69" s="76">
        <v>528510</v>
      </c>
      <c r="Z69" s="76">
        <v>399520</v>
      </c>
      <c r="AA69" s="76">
        <v>128990</v>
      </c>
      <c r="AB69" s="2">
        <v>71</v>
      </c>
      <c r="AC69" s="2">
        <v>0</v>
      </c>
      <c r="AD69" s="2">
        <v>97</v>
      </c>
      <c r="AE69" s="3">
        <v>591127</v>
      </c>
      <c r="AF69" s="3">
        <v>8326</v>
      </c>
      <c r="AG69" s="36">
        <v>0.80300000000000005</v>
      </c>
      <c r="AH69" s="36">
        <v>0.113</v>
      </c>
      <c r="AI69" s="36">
        <v>8.5000000000000006E-2</v>
      </c>
      <c r="AL69" s="83">
        <f t="shared" si="3"/>
        <v>1.0009999999999999</v>
      </c>
      <c r="AM69" s="83">
        <f t="shared" si="4"/>
        <v>0.999</v>
      </c>
      <c r="AN69" s="83">
        <f t="shared" si="5"/>
        <v>1.0010000000000001</v>
      </c>
    </row>
    <row r="70" spans="1:40" x14ac:dyDescent="0.45">
      <c r="A70" s="60">
        <v>44143</v>
      </c>
      <c r="B70" s="1" t="s">
        <v>130</v>
      </c>
      <c r="C70" s="1" t="s">
        <v>131</v>
      </c>
      <c r="D70" s="2">
        <v>10625</v>
      </c>
      <c r="E70" s="2">
        <v>7158</v>
      </c>
      <c r="F70" s="2">
        <v>3467</v>
      </c>
      <c r="G70" s="76">
        <v>91906730</v>
      </c>
      <c r="H70" s="76">
        <v>61358160</v>
      </c>
      <c r="I70" s="76">
        <v>30548570</v>
      </c>
      <c r="J70" s="2">
        <v>10497</v>
      </c>
      <c r="K70" s="2">
        <v>64</v>
      </c>
      <c r="L70" s="2">
        <v>64</v>
      </c>
      <c r="M70" s="3">
        <v>90650834</v>
      </c>
      <c r="N70" s="3">
        <v>8636</v>
      </c>
      <c r="O70" s="36">
        <v>0.97899999999999998</v>
      </c>
      <c r="P70" s="36">
        <v>1.2E-2</v>
      </c>
      <c r="Q70" s="36">
        <v>8.9999999999999993E-3</v>
      </c>
      <c r="R70" s="36">
        <v>0.98799999999999999</v>
      </c>
      <c r="S70" s="36">
        <v>6.0000000000000001E-3</v>
      </c>
      <c r="T70" s="36">
        <v>6.0000000000000001E-3</v>
      </c>
      <c r="U70" s="2">
        <v>44</v>
      </c>
      <c r="V70" s="2">
        <v>79</v>
      </c>
      <c r="W70" s="2">
        <v>46</v>
      </c>
      <c r="X70" s="2">
        <v>33</v>
      </c>
      <c r="Y70" s="76">
        <v>688776</v>
      </c>
      <c r="Z70" s="76">
        <v>422895</v>
      </c>
      <c r="AA70" s="76">
        <v>265881</v>
      </c>
      <c r="AB70" s="2">
        <v>59</v>
      </c>
      <c r="AC70" s="2">
        <v>0</v>
      </c>
      <c r="AD70" s="2">
        <v>64</v>
      </c>
      <c r="AE70" s="3">
        <v>474798</v>
      </c>
      <c r="AF70" s="3">
        <v>8047</v>
      </c>
      <c r="AG70" s="36">
        <v>0.93200000000000005</v>
      </c>
      <c r="AH70" s="36">
        <v>5.0999999999999997E-2</v>
      </c>
      <c r="AI70" s="36">
        <v>1.7000000000000001E-2</v>
      </c>
      <c r="AL70" s="83">
        <f t="shared" si="3"/>
        <v>1</v>
      </c>
      <c r="AM70" s="83">
        <f t="shared" si="4"/>
        <v>1</v>
      </c>
      <c r="AN70" s="83">
        <f t="shared" si="5"/>
        <v>1</v>
      </c>
    </row>
    <row r="71" spans="1:40" x14ac:dyDescent="0.45">
      <c r="A71" s="60">
        <v>44143</v>
      </c>
      <c r="B71" s="1" t="s">
        <v>132</v>
      </c>
      <c r="C71" s="1" t="s">
        <v>133</v>
      </c>
      <c r="D71" s="2">
        <v>459</v>
      </c>
      <c r="E71" s="2">
        <v>316</v>
      </c>
      <c r="F71" s="2">
        <v>143</v>
      </c>
      <c r="G71" s="76">
        <v>3767118.7199999997</v>
      </c>
      <c r="H71" s="76">
        <v>2573674.5299999998</v>
      </c>
      <c r="I71" s="76">
        <v>1193444.19</v>
      </c>
      <c r="J71" s="2">
        <v>446</v>
      </c>
      <c r="K71" s="2">
        <v>11</v>
      </c>
      <c r="L71" s="2">
        <v>2</v>
      </c>
      <c r="M71" s="3">
        <v>3606891</v>
      </c>
      <c r="N71" s="3">
        <v>8087</v>
      </c>
      <c r="O71" s="36">
        <v>0.94599999999999995</v>
      </c>
      <c r="P71" s="36">
        <v>2.9000000000000001E-2</v>
      </c>
      <c r="Q71" s="36">
        <v>2.5000000000000001E-2</v>
      </c>
      <c r="R71" s="36">
        <v>0.97399999999999998</v>
      </c>
      <c r="S71" s="36">
        <v>2.1999999999999999E-2</v>
      </c>
      <c r="T71" s="36">
        <v>4.0000000000000001E-3</v>
      </c>
      <c r="U71" s="2">
        <v>0</v>
      </c>
      <c r="V71" s="2">
        <v>3</v>
      </c>
      <c r="W71" s="2">
        <v>3</v>
      </c>
      <c r="X71" s="2">
        <v>0</v>
      </c>
      <c r="Y71" s="76">
        <v>30000</v>
      </c>
      <c r="Z71" s="76">
        <v>30000</v>
      </c>
      <c r="AA71" s="76">
        <v>0</v>
      </c>
      <c r="AB71" s="2">
        <v>1</v>
      </c>
      <c r="AC71" s="2">
        <v>0</v>
      </c>
      <c r="AD71" s="2">
        <v>2</v>
      </c>
      <c r="AE71" s="3">
        <v>10000</v>
      </c>
      <c r="AF71" s="3">
        <v>10000</v>
      </c>
      <c r="AG71" s="36">
        <v>1</v>
      </c>
      <c r="AH71" s="36">
        <v>0</v>
      </c>
      <c r="AI71" s="36">
        <v>0</v>
      </c>
      <c r="AL71" s="83">
        <f t="shared" si="3"/>
        <v>1</v>
      </c>
      <c r="AM71" s="83">
        <f t="shared" si="4"/>
        <v>1</v>
      </c>
      <c r="AN71" s="83">
        <f t="shared" si="5"/>
        <v>1</v>
      </c>
    </row>
    <row r="72" spans="1:40" x14ac:dyDescent="0.45">
      <c r="A72" s="60">
        <v>44143</v>
      </c>
      <c r="B72" s="1" t="s">
        <v>135</v>
      </c>
      <c r="C72" s="1" t="s">
        <v>71</v>
      </c>
      <c r="D72" s="2">
        <v>6402</v>
      </c>
      <c r="E72" s="2">
        <v>4208</v>
      </c>
      <c r="F72" s="2">
        <v>2194</v>
      </c>
      <c r="G72" s="76">
        <v>60848139</v>
      </c>
      <c r="H72" s="76">
        <v>39851116</v>
      </c>
      <c r="I72" s="76">
        <v>20997023</v>
      </c>
      <c r="J72" s="2">
        <v>6315</v>
      </c>
      <c r="K72" s="2">
        <v>51</v>
      </c>
      <c r="L72" s="2">
        <v>36</v>
      </c>
      <c r="M72" s="3">
        <v>59738495</v>
      </c>
      <c r="N72" s="3">
        <v>9460</v>
      </c>
      <c r="O72" s="36">
        <v>0.72899999999999998</v>
      </c>
      <c r="P72" s="36">
        <v>0.20100000000000001</v>
      </c>
      <c r="Q72" s="36">
        <v>7.0000000000000007E-2</v>
      </c>
      <c r="R72" s="36">
        <v>0.98599999999999999</v>
      </c>
      <c r="S72" s="36">
        <v>8.0000000000000002E-3</v>
      </c>
      <c r="T72" s="36">
        <v>6.0000000000000001E-3</v>
      </c>
      <c r="U72" s="2">
        <v>19</v>
      </c>
      <c r="V72" s="2">
        <v>46</v>
      </c>
      <c r="W72" s="2">
        <v>27</v>
      </c>
      <c r="X72" s="2">
        <v>19</v>
      </c>
      <c r="Y72" s="76">
        <v>425618</v>
      </c>
      <c r="Z72" s="76">
        <v>251918</v>
      </c>
      <c r="AA72" s="76">
        <v>173700</v>
      </c>
      <c r="AB72" s="2">
        <v>29</v>
      </c>
      <c r="AC72" s="2">
        <v>0</v>
      </c>
      <c r="AD72" s="2">
        <v>36</v>
      </c>
      <c r="AE72" s="3">
        <v>262850</v>
      </c>
      <c r="AF72" s="3">
        <v>9064</v>
      </c>
      <c r="AG72" s="36">
        <v>0.86199999999999999</v>
      </c>
      <c r="AH72" s="36">
        <v>6.9000000000000006E-2</v>
      </c>
      <c r="AI72" s="36">
        <v>6.9000000000000006E-2</v>
      </c>
      <c r="AL72" s="83">
        <f t="shared" si="3"/>
        <v>1</v>
      </c>
      <c r="AM72" s="83">
        <f t="shared" si="4"/>
        <v>1</v>
      </c>
      <c r="AN72" s="83">
        <f t="shared" si="5"/>
        <v>1</v>
      </c>
    </row>
    <row r="73" spans="1:40" x14ac:dyDescent="0.45">
      <c r="A73" s="60">
        <v>44143</v>
      </c>
      <c r="B73" s="1" t="s">
        <v>139</v>
      </c>
      <c r="C73" s="1" t="s">
        <v>61</v>
      </c>
      <c r="D73" s="2">
        <v>8129</v>
      </c>
      <c r="E73" s="2">
        <v>6479</v>
      </c>
      <c r="F73" s="2">
        <v>1650</v>
      </c>
      <c r="G73" s="76">
        <v>52812403</v>
      </c>
      <c r="H73" s="76">
        <v>40428747</v>
      </c>
      <c r="I73" s="76">
        <v>12383656</v>
      </c>
      <c r="J73" s="2">
        <v>7565</v>
      </c>
      <c r="K73" s="2">
        <v>547</v>
      </c>
      <c r="L73" s="2">
        <v>17</v>
      </c>
      <c r="M73" s="3">
        <v>49659133</v>
      </c>
      <c r="N73" s="3">
        <v>6564</v>
      </c>
      <c r="O73" s="36">
        <v>0.875</v>
      </c>
      <c r="P73" s="36">
        <v>5.3999999999999999E-2</v>
      </c>
      <c r="Q73" s="36">
        <v>7.0999999999999994E-2</v>
      </c>
      <c r="R73" s="36">
        <v>0.93100000000000005</v>
      </c>
      <c r="S73" s="36">
        <v>6.7000000000000004E-2</v>
      </c>
      <c r="T73" s="36">
        <v>2E-3</v>
      </c>
      <c r="U73" s="2">
        <v>21</v>
      </c>
      <c r="V73" s="2">
        <v>51</v>
      </c>
      <c r="W73" s="2">
        <v>45</v>
      </c>
      <c r="X73" s="2">
        <v>6</v>
      </c>
      <c r="Y73" s="76">
        <v>266209</v>
      </c>
      <c r="Z73" s="76">
        <v>225295</v>
      </c>
      <c r="AA73" s="76">
        <v>40914</v>
      </c>
      <c r="AB73" s="2">
        <v>38</v>
      </c>
      <c r="AC73" s="2">
        <v>17</v>
      </c>
      <c r="AD73" s="2">
        <v>17</v>
      </c>
      <c r="AE73" s="3">
        <v>206735</v>
      </c>
      <c r="AF73" s="3">
        <v>5440</v>
      </c>
      <c r="AG73" s="36">
        <v>0.71099999999999997</v>
      </c>
      <c r="AH73" s="36">
        <v>0.13200000000000001</v>
      </c>
      <c r="AI73" s="36">
        <v>0.158</v>
      </c>
      <c r="AL73" s="83">
        <f t="shared" si="3"/>
        <v>1</v>
      </c>
      <c r="AM73" s="83">
        <f t="shared" si="4"/>
        <v>1</v>
      </c>
      <c r="AN73" s="83">
        <f t="shared" si="5"/>
        <v>1.0009999999999999</v>
      </c>
    </row>
    <row r="74" spans="1:40" x14ac:dyDescent="0.45">
      <c r="A74" s="60">
        <v>44143</v>
      </c>
      <c r="B74" s="1" t="s">
        <v>140</v>
      </c>
      <c r="C74" s="1" t="s">
        <v>141</v>
      </c>
      <c r="D74" s="2">
        <v>6891</v>
      </c>
      <c r="E74" s="2">
        <v>4344</v>
      </c>
      <c r="F74" s="2">
        <v>2547</v>
      </c>
      <c r="G74" s="76">
        <v>65607038</v>
      </c>
      <c r="H74" s="76">
        <v>40889585</v>
      </c>
      <c r="I74" s="76">
        <v>24717453</v>
      </c>
      <c r="J74" s="2">
        <v>6820</v>
      </c>
      <c r="K74" s="2">
        <v>58</v>
      </c>
      <c r="L74" s="2">
        <v>13</v>
      </c>
      <c r="M74" s="3">
        <v>65101818</v>
      </c>
      <c r="N74" s="3">
        <v>9546</v>
      </c>
      <c r="O74" s="36">
        <v>0.92800000000000005</v>
      </c>
      <c r="P74" s="36">
        <v>3.7999999999999999E-2</v>
      </c>
      <c r="Q74" s="36">
        <v>3.4000000000000002E-2</v>
      </c>
      <c r="R74" s="36">
        <v>0.99</v>
      </c>
      <c r="S74" s="36">
        <v>8.0000000000000002E-3</v>
      </c>
      <c r="T74" s="36">
        <v>2E-3</v>
      </c>
      <c r="U74" s="2">
        <v>21</v>
      </c>
      <c r="V74" s="2">
        <v>32</v>
      </c>
      <c r="W74" s="2">
        <v>14</v>
      </c>
      <c r="X74" s="2">
        <v>18</v>
      </c>
      <c r="Y74" s="76">
        <v>300939</v>
      </c>
      <c r="Z74" s="76">
        <v>140000</v>
      </c>
      <c r="AA74" s="76">
        <v>160939</v>
      </c>
      <c r="AB74" s="2">
        <v>40</v>
      </c>
      <c r="AC74" s="2">
        <v>0</v>
      </c>
      <c r="AD74" s="2">
        <v>13</v>
      </c>
      <c r="AE74" s="3">
        <v>372285</v>
      </c>
      <c r="AF74" s="3">
        <v>9307</v>
      </c>
      <c r="AG74" s="36">
        <v>0.82499999999999996</v>
      </c>
      <c r="AH74" s="36">
        <v>0.15</v>
      </c>
      <c r="AI74" s="36">
        <v>2.5000000000000001E-2</v>
      </c>
      <c r="AL74" s="83">
        <f t="shared" si="3"/>
        <v>1</v>
      </c>
      <c r="AM74" s="83">
        <f t="shared" si="4"/>
        <v>1</v>
      </c>
      <c r="AN74" s="83">
        <f t="shared" si="5"/>
        <v>1</v>
      </c>
    </row>
    <row r="75" spans="1:40" x14ac:dyDescent="0.45">
      <c r="A75" s="60">
        <v>44143</v>
      </c>
      <c r="B75" s="1" t="s">
        <v>142</v>
      </c>
      <c r="C75" s="1" t="s">
        <v>61</v>
      </c>
      <c r="D75" s="2">
        <v>30</v>
      </c>
      <c r="E75" s="2">
        <v>21</v>
      </c>
      <c r="F75" s="2">
        <v>9</v>
      </c>
      <c r="G75" s="76">
        <v>279805</v>
      </c>
      <c r="H75" s="76">
        <v>194805</v>
      </c>
      <c r="I75" s="76">
        <v>85000</v>
      </c>
      <c r="J75" s="2">
        <v>29</v>
      </c>
      <c r="K75" s="2">
        <v>1</v>
      </c>
      <c r="L75" s="2">
        <v>0</v>
      </c>
      <c r="M75" s="3">
        <v>268305</v>
      </c>
      <c r="N75" s="3">
        <v>9252</v>
      </c>
      <c r="O75" s="36">
        <v>0.55200000000000005</v>
      </c>
      <c r="P75" s="36">
        <v>0.17199999999999999</v>
      </c>
      <c r="Q75" s="36">
        <v>0.27600000000000002</v>
      </c>
      <c r="R75" s="36">
        <v>1</v>
      </c>
      <c r="S75" s="36">
        <v>0</v>
      </c>
      <c r="T75" s="36">
        <v>0</v>
      </c>
      <c r="U75" s="2">
        <v>0</v>
      </c>
      <c r="V75" s="2">
        <v>0</v>
      </c>
      <c r="W75" s="2">
        <v>0</v>
      </c>
      <c r="X75" s="2">
        <v>0</v>
      </c>
      <c r="Y75" s="76">
        <v>0</v>
      </c>
      <c r="Z75" s="76">
        <v>0</v>
      </c>
      <c r="AA75" s="76">
        <v>0</v>
      </c>
      <c r="AB75" s="2">
        <v>0</v>
      </c>
      <c r="AC75" s="2">
        <v>0</v>
      </c>
      <c r="AD75" s="2">
        <v>0</v>
      </c>
      <c r="AE75" s="3">
        <v>0</v>
      </c>
      <c r="AF75" s="3">
        <v>0</v>
      </c>
      <c r="AG75" s="36">
        <v>0</v>
      </c>
      <c r="AH75" s="36">
        <v>0</v>
      </c>
      <c r="AI75" s="36">
        <v>0</v>
      </c>
      <c r="AL75" s="83">
        <f t="shared" si="3"/>
        <v>1</v>
      </c>
      <c r="AM75" s="83">
        <f t="shared" si="4"/>
        <v>1</v>
      </c>
      <c r="AN75" s="83">
        <f t="shared" si="5"/>
        <v>0</v>
      </c>
    </row>
    <row r="76" spans="1:40" x14ac:dyDescent="0.45">
      <c r="A76" s="60">
        <v>44143</v>
      </c>
      <c r="B76" s="1" t="s">
        <v>143</v>
      </c>
      <c r="C76" s="1" t="s">
        <v>144</v>
      </c>
      <c r="D76" s="2">
        <v>871</v>
      </c>
      <c r="E76" s="2">
        <v>694</v>
      </c>
      <c r="F76" s="2">
        <v>177</v>
      </c>
      <c r="G76" s="76">
        <v>7174819.0899999999</v>
      </c>
      <c r="H76" s="76">
        <v>5724904.0899999999</v>
      </c>
      <c r="I76" s="76">
        <v>1449915</v>
      </c>
      <c r="J76" s="2">
        <v>800</v>
      </c>
      <c r="K76" s="2">
        <v>46</v>
      </c>
      <c r="L76" s="2">
        <v>25</v>
      </c>
      <c r="M76" s="3">
        <v>6649079</v>
      </c>
      <c r="N76" s="3">
        <v>8311</v>
      </c>
      <c r="O76" s="36">
        <v>0.94599999999999995</v>
      </c>
      <c r="P76" s="36">
        <v>1.9E-2</v>
      </c>
      <c r="Q76" s="36">
        <v>3.5000000000000003E-2</v>
      </c>
      <c r="R76" s="36">
        <v>0.91800000000000004</v>
      </c>
      <c r="S76" s="36">
        <v>5.2999999999999999E-2</v>
      </c>
      <c r="T76" s="36">
        <v>2.9000000000000001E-2</v>
      </c>
      <c r="U76" s="2">
        <v>24</v>
      </c>
      <c r="V76" s="2">
        <v>4</v>
      </c>
      <c r="W76" s="2">
        <v>4</v>
      </c>
      <c r="X76" s="2">
        <v>0</v>
      </c>
      <c r="Y76" s="76">
        <v>36000</v>
      </c>
      <c r="Z76" s="76">
        <v>36000</v>
      </c>
      <c r="AA76" s="76">
        <v>0</v>
      </c>
      <c r="AB76" s="2">
        <v>3</v>
      </c>
      <c r="AC76" s="2">
        <v>0</v>
      </c>
      <c r="AD76" s="2">
        <v>25</v>
      </c>
      <c r="AE76" s="3">
        <v>28000</v>
      </c>
      <c r="AF76" s="3">
        <v>9333</v>
      </c>
      <c r="AG76" s="36">
        <v>1</v>
      </c>
      <c r="AH76" s="36">
        <v>0</v>
      </c>
      <c r="AI76" s="36">
        <v>0</v>
      </c>
      <c r="AL76" s="83">
        <f t="shared" si="3"/>
        <v>1</v>
      </c>
      <c r="AM76" s="83">
        <f t="shared" si="4"/>
        <v>1</v>
      </c>
      <c r="AN76" s="83">
        <f t="shared" si="5"/>
        <v>1</v>
      </c>
    </row>
    <row r="77" spans="1:40" x14ac:dyDescent="0.45">
      <c r="A77" s="60">
        <v>44143</v>
      </c>
      <c r="B77" s="1" t="s">
        <v>145</v>
      </c>
      <c r="C77" s="1" t="s">
        <v>146</v>
      </c>
      <c r="D77" s="2">
        <v>8917</v>
      </c>
      <c r="E77" s="2">
        <v>6442</v>
      </c>
      <c r="F77" s="2">
        <v>2475</v>
      </c>
      <c r="G77" s="76">
        <v>67979029</v>
      </c>
      <c r="H77" s="76">
        <v>47708982</v>
      </c>
      <c r="I77" s="76">
        <v>20270047</v>
      </c>
      <c r="J77" s="2">
        <v>8527</v>
      </c>
      <c r="K77" s="2">
        <v>369</v>
      </c>
      <c r="L77" s="2">
        <v>21</v>
      </c>
      <c r="M77" s="3">
        <v>63152168</v>
      </c>
      <c r="N77" s="3">
        <v>7406</v>
      </c>
      <c r="O77" s="36">
        <v>1</v>
      </c>
      <c r="P77" s="36">
        <v>0</v>
      </c>
      <c r="Q77" s="36">
        <v>0</v>
      </c>
      <c r="R77" s="36">
        <v>0.95799999999999996</v>
      </c>
      <c r="S77" s="36">
        <v>0.04</v>
      </c>
      <c r="T77" s="36">
        <v>2E-3</v>
      </c>
      <c r="U77" s="2">
        <v>14</v>
      </c>
      <c r="V77" s="2">
        <v>36</v>
      </c>
      <c r="W77" s="2">
        <v>31</v>
      </c>
      <c r="X77" s="2">
        <v>5</v>
      </c>
      <c r="Y77" s="76">
        <v>254119</v>
      </c>
      <c r="Z77" s="76">
        <v>206119</v>
      </c>
      <c r="AA77" s="76">
        <v>48000</v>
      </c>
      <c r="AB77" s="2">
        <v>22</v>
      </c>
      <c r="AC77" s="2">
        <v>7</v>
      </c>
      <c r="AD77" s="2">
        <v>21</v>
      </c>
      <c r="AE77" s="3">
        <v>179239</v>
      </c>
      <c r="AF77" s="3">
        <v>8147</v>
      </c>
      <c r="AG77" s="36">
        <v>1</v>
      </c>
      <c r="AH77" s="36">
        <v>0</v>
      </c>
      <c r="AI77" s="36">
        <v>0</v>
      </c>
      <c r="AL77" s="83">
        <f t="shared" si="3"/>
        <v>1</v>
      </c>
      <c r="AM77" s="83">
        <f t="shared" si="4"/>
        <v>1</v>
      </c>
      <c r="AN77" s="83">
        <f t="shared" si="5"/>
        <v>1</v>
      </c>
    </row>
    <row r="78" spans="1:40" x14ac:dyDescent="0.45">
      <c r="A78" s="60">
        <v>44143</v>
      </c>
      <c r="B78" s="1" t="s">
        <v>147</v>
      </c>
      <c r="C78" s="1" t="s">
        <v>148</v>
      </c>
      <c r="D78" s="2">
        <v>15757</v>
      </c>
      <c r="E78" s="2">
        <v>10378</v>
      </c>
      <c r="F78" s="2">
        <v>5379</v>
      </c>
      <c r="G78" s="76">
        <v>138186762.25999999</v>
      </c>
      <c r="H78" s="76">
        <v>88825084.349999979</v>
      </c>
      <c r="I78" s="76">
        <v>49361677.910000011</v>
      </c>
      <c r="J78" s="2">
        <v>15410</v>
      </c>
      <c r="K78" s="2">
        <v>273</v>
      </c>
      <c r="L78" s="2">
        <v>74</v>
      </c>
      <c r="M78" s="3">
        <v>135185999</v>
      </c>
      <c r="N78" s="3">
        <v>8773</v>
      </c>
      <c r="O78" s="36">
        <v>0.86299999999999999</v>
      </c>
      <c r="P78" s="36">
        <v>9.8000000000000004E-2</v>
      </c>
      <c r="Q78" s="36">
        <v>3.9E-2</v>
      </c>
      <c r="R78" s="36">
        <v>0.97899999999999998</v>
      </c>
      <c r="S78" s="36">
        <v>1.7000000000000001E-2</v>
      </c>
      <c r="T78" s="36">
        <v>5.0000000000000001E-3</v>
      </c>
      <c r="U78" s="2">
        <v>69</v>
      </c>
      <c r="V78" s="2">
        <v>84</v>
      </c>
      <c r="W78" s="2">
        <v>59</v>
      </c>
      <c r="X78" s="2">
        <v>25</v>
      </c>
      <c r="Y78" s="76">
        <v>656394.23</v>
      </c>
      <c r="Z78" s="76">
        <v>454652.6</v>
      </c>
      <c r="AA78" s="76">
        <v>201741.63</v>
      </c>
      <c r="AB78" s="2">
        <v>77</v>
      </c>
      <c r="AC78" s="2">
        <v>2</v>
      </c>
      <c r="AD78" s="2">
        <v>74</v>
      </c>
      <c r="AE78" s="3">
        <v>609760</v>
      </c>
      <c r="AF78" s="3">
        <v>7919</v>
      </c>
      <c r="AG78" s="36">
        <v>0.76600000000000001</v>
      </c>
      <c r="AH78" s="36">
        <v>0.19500000000000001</v>
      </c>
      <c r="AI78" s="36">
        <v>3.9E-2</v>
      </c>
      <c r="AL78" s="83">
        <f t="shared" si="3"/>
        <v>1.0009999999999999</v>
      </c>
      <c r="AM78" s="83">
        <f t="shared" si="4"/>
        <v>1</v>
      </c>
      <c r="AN78" s="83">
        <f t="shared" si="5"/>
        <v>1</v>
      </c>
    </row>
    <row r="79" spans="1:40" x14ac:dyDescent="0.45">
      <c r="A79" s="60">
        <v>44143</v>
      </c>
      <c r="B79" s="1" t="s">
        <v>149</v>
      </c>
      <c r="C79" s="1" t="s">
        <v>150</v>
      </c>
      <c r="D79" s="2">
        <v>44</v>
      </c>
      <c r="E79" s="2">
        <v>27</v>
      </c>
      <c r="F79" s="2">
        <v>17</v>
      </c>
      <c r="G79" s="76">
        <v>409008.23</v>
      </c>
      <c r="H79" s="76">
        <v>248376.22999999998</v>
      </c>
      <c r="I79" s="76">
        <v>160632</v>
      </c>
      <c r="J79" s="2">
        <v>44</v>
      </c>
      <c r="K79" s="2">
        <v>0</v>
      </c>
      <c r="L79" s="2">
        <v>0</v>
      </c>
      <c r="M79" s="3">
        <v>408982</v>
      </c>
      <c r="N79" s="3">
        <v>9295</v>
      </c>
      <c r="O79" s="36">
        <v>0.318</v>
      </c>
      <c r="P79" s="36">
        <v>0.45500000000000002</v>
      </c>
      <c r="Q79" s="36">
        <v>0.22700000000000001</v>
      </c>
      <c r="R79" s="36">
        <v>1</v>
      </c>
      <c r="S79" s="36">
        <v>0</v>
      </c>
      <c r="T79" s="36">
        <v>0</v>
      </c>
      <c r="U79" s="2">
        <v>1</v>
      </c>
      <c r="V79" s="2">
        <v>0</v>
      </c>
      <c r="W79" s="2">
        <v>0</v>
      </c>
      <c r="X79" s="2">
        <v>0</v>
      </c>
      <c r="Y79" s="76">
        <v>0</v>
      </c>
      <c r="Z79" s="76">
        <v>0</v>
      </c>
      <c r="AA79" s="76">
        <v>0</v>
      </c>
      <c r="AB79" s="2">
        <v>1</v>
      </c>
      <c r="AC79" s="2">
        <v>0</v>
      </c>
      <c r="AD79" s="2">
        <v>0</v>
      </c>
      <c r="AE79" s="3">
        <v>10000</v>
      </c>
      <c r="AF79" s="3">
        <v>10000</v>
      </c>
      <c r="AG79" s="36">
        <v>0</v>
      </c>
      <c r="AH79" s="36">
        <v>1</v>
      </c>
      <c r="AI79" s="36">
        <v>0</v>
      </c>
      <c r="AL79" s="83">
        <f t="shared" si="3"/>
        <v>1</v>
      </c>
      <c r="AM79" s="83">
        <f t="shared" si="4"/>
        <v>1</v>
      </c>
      <c r="AN79" s="83">
        <f t="shared" si="5"/>
        <v>1</v>
      </c>
    </row>
    <row r="80" spans="1:40" x14ac:dyDescent="0.45">
      <c r="A80" s="60">
        <v>44143</v>
      </c>
      <c r="B80" s="1" t="s">
        <v>151</v>
      </c>
      <c r="C80" s="1" t="s">
        <v>150</v>
      </c>
      <c r="D80" s="2">
        <v>29091</v>
      </c>
      <c r="E80" s="2">
        <v>19782</v>
      </c>
      <c r="F80" s="2">
        <v>9309</v>
      </c>
      <c r="G80" s="76">
        <v>255296344.59000006</v>
      </c>
      <c r="H80" s="76">
        <v>169890612.39000005</v>
      </c>
      <c r="I80" s="76">
        <v>85405732.200000003</v>
      </c>
      <c r="J80" s="2">
        <v>28341</v>
      </c>
      <c r="K80" s="2">
        <v>511</v>
      </c>
      <c r="L80" s="2">
        <v>239</v>
      </c>
      <c r="M80" s="3">
        <v>247514007</v>
      </c>
      <c r="N80" s="3">
        <v>8733</v>
      </c>
      <c r="O80" s="36">
        <v>0.88900000000000001</v>
      </c>
      <c r="P80" s="36">
        <v>6.9000000000000006E-2</v>
      </c>
      <c r="Q80" s="36">
        <v>4.2000000000000003E-2</v>
      </c>
      <c r="R80" s="36">
        <v>0.97499999999999998</v>
      </c>
      <c r="S80" s="36">
        <v>1.7000000000000001E-2</v>
      </c>
      <c r="T80" s="36">
        <v>8.0000000000000002E-3</v>
      </c>
      <c r="U80" s="2">
        <v>210</v>
      </c>
      <c r="V80" s="2">
        <v>157</v>
      </c>
      <c r="W80" s="2">
        <v>105</v>
      </c>
      <c r="X80" s="2">
        <v>52</v>
      </c>
      <c r="Y80" s="76">
        <v>1322324.42</v>
      </c>
      <c r="Z80" s="76">
        <v>882225.78999999992</v>
      </c>
      <c r="AA80" s="76">
        <v>440098.63</v>
      </c>
      <c r="AB80" s="2">
        <v>125</v>
      </c>
      <c r="AC80" s="2">
        <v>3</v>
      </c>
      <c r="AD80" s="2">
        <v>239</v>
      </c>
      <c r="AE80" s="3">
        <v>1073571</v>
      </c>
      <c r="AF80" s="3">
        <v>8589</v>
      </c>
      <c r="AG80" s="36">
        <v>0.95199999999999996</v>
      </c>
      <c r="AH80" s="36">
        <v>3.2000000000000001E-2</v>
      </c>
      <c r="AI80" s="36">
        <v>1.6E-2</v>
      </c>
      <c r="AL80" s="83">
        <f t="shared" si="3"/>
        <v>1</v>
      </c>
      <c r="AM80" s="83">
        <f t="shared" si="4"/>
        <v>1</v>
      </c>
      <c r="AN80" s="83">
        <f t="shared" si="5"/>
        <v>1</v>
      </c>
    </row>
    <row r="81" spans="1:40" x14ac:dyDescent="0.45">
      <c r="A81" s="60">
        <v>44143</v>
      </c>
      <c r="B81" s="1" t="s">
        <v>152</v>
      </c>
      <c r="C81" s="1" t="s">
        <v>153</v>
      </c>
      <c r="D81" s="2">
        <v>1955</v>
      </c>
      <c r="E81" s="2">
        <v>1341</v>
      </c>
      <c r="F81" s="2">
        <v>614</v>
      </c>
      <c r="G81" s="76">
        <v>16622920.999999996</v>
      </c>
      <c r="H81" s="76">
        <v>11230303.259999996</v>
      </c>
      <c r="I81" s="76">
        <v>5392617.7400000002</v>
      </c>
      <c r="J81" s="2">
        <v>1927</v>
      </c>
      <c r="K81" s="2">
        <v>17</v>
      </c>
      <c r="L81" s="2">
        <v>11</v>
      </c>
      <c r="M81" s="3">
        <v>16265130</v>
      </c>
      <c r="N81" s="3">
        <v>8441</v>
      </c>
      <c r="O81" s="36">
        <v>0.94299999999999995</v>
      </c>
      <c r="P81" s="36">
        <v>3.3000000000000002E-2</v>
      </c>
      <c r="Q81" s="36">
        <v>2.4E-2</v>
      </c>
      <c r="R81" s="36">
        <v>0.98699999999999999</v>
      </c>
      <c r="S81" s="36">
        <v>7.0000000000000001E-3</v>
      </c>
      <c r="T81" s="36">
        <v>6.0000000000000001E-3</v>
      </c>
      <c r="U81" s="2">
        <v>5</v>
      </c>
      <c r="V81" s="2">
        <v>19</v>
      </c>
      <c r="W81" s="2">
        <v>15</v>
      </c>
      <c r="X81" s="2">
        <v>4</v>
      </c>
      <c r="Y81" s="76">
        <v>127296.95</v>
      </c>
      <c r="Z81" s="76">
        <v>106438.20999999999</v>
      </c>
      <c r="AA81" s="76">
        <v>20858.740000000002</v>
      </c>
      <c r="AB81" s="2">
        <v>13</v>
      </c>
      <c r="AC81" s="2">
        <v>0</v>
      </c>
      <c r="AD81" s="2">
        <v>11</v>
      </c>
      <c r="AE81" s="3">
        <v>94873</v>
      </c>
      <c r="AF81" s="3">
        <v>7298</v>
      </c>
      <c r="AG81" s="36">
        <v>1</v>
      </c>
      <c r="AH81" s="36">
        <v>0</v>
      </c>
      <c r="AI81" s="36">
        <v>0</v>
      </c>
      <c r="AL81" s="83">
        <f t="shared" si="3"/>
        <v>1</v>
      </c>
      <c r="AM81" s="83">
        <f t="shared" si="4"/>
        <v>1</v>
      </c>
      <c r="AN81" s="83">
        <f t="shared" si="5"/>
        <v>1</v>
      </c>
    </row>
    <row r="82" spans="1:40" x14ac:dyDescent="0.45">
      <c r="A82" s="60">
        <v>44143</v>
      </c>
      <c r="B82" s="1" t="s">
        <v>154</v>
      </c>
      <c r="C82" s="1" t="s">
        <v>23</v>
      </c>
      <c r="D82" s="2">
        <v>19010</v>
      </c>
      <c r="E82" s="2">
        <v>12940</v>
      </c>
      <c r="F82" s="2">
        <v>6070</v>
      </c>
      <c r="G82" s="76">
        <v>165965135</v>
      </c>
      <c r="H82" s="76">
        <v>109034825</v>
      </c>
      <c r="I82" s="76">
        <v>56930310</v>
      </c>
      <c r="J82" s="2">
        <v>18865</v>
      </c>
      <c r="K82" s="2">
        <v>101</v>
      </c>
      <c r="L82" s="2">
        <v>44</v>
      </c>
      <c r="M82" s="3">
        <v>159921371</v>
      </c>
      <c r="N82" s="3">
        <v>8477</v>
      </c>
      <c r="O82" s="36">
        <v>0.99099999999999999</v>
      </c>
      <c r="P82" s="36">
        <v>6.0000000000000001E-3</v>
      </c>
      <c r="Q82" s="36">
        <v>3.0000000000000001E-3</v>
      </c>
      <c r="R82" s="36">
        <v>0.99399999999999999</v>
      </c>
      <c r="S82" s="36">
        <v>3.0000000000000001E-3</v>
      </c>
      <c r="T82" s="36">
        <v>2E-3</v>
      </c>
      <c r="U82" s="2">
        <v>31</v>
      </c>
      <c r="V82" s="2">
        <v>80</v>
      </c>
      <c r="W82" s="2">
        <v>62</v>
      </c>
      <c r="X82" s="2">
        <v>18</v>
      </c>
      <c r="Y82" s="76">
        <v>697985</v>
      </c>
      <c r="Z82" s="76">
        <v>546822</v>
      </c>
      <c r="AA82" s="76">
        <v>151163</v>
      </c>
      <c r="AB82" s="2">
        <v>67</v>
      </c>
      <c r="AC82" s="2">
        <v>0</v>
      </c>
      <c r="AD82" s="2">
        <v>44</v>
      </c>
      <c r="AE82" s="3">
        <v>539385</v>
      </c>
      <c r="AF82" s="3">
        <v>8051</v>
      </c>
      <c r="AG82" s="36">
        <v>0.98499999999999999</v>
      </c>
      <c r="AH82" s="36">
        <v>1.4999999999999999E-2</v>
      </c>
      <c r="AI82" s="36">
        <v>0</v>
      </c>
      <c r="AL82" s="83">
        <f t="shared" si="3"/>
        <v>0.999</v>
      </c>
      <c r="AM82" s="83">
        <f t="shared" si="4"/>
        <v>1</v>
      </c>
      <c r="AN82" s="83">
        <f t="shared" si="5"/>
        <v>1</v>
      </c>
    </row>
    <row r="83" spans="1:40" x14ac:dyDescent="0.45">
      <c r="A83" s="60">
        <v>44143</v>
      </c>
      <c r="B83" s="1" t="s">
        <v>155</v>
      </c>
      <c r="C83" s="1" t="s">
        <v>156</v>
      </c>
      <c r="D83" s="2">
        <v>12350</v>
      </c>
      <c r="E83" s="2">
        <v>7997</v>
      </c>
      <c r="F83" s="2">
        <v>4353</v>
      </c>
      <c r="G83" s="76">
        <v>115919617.3</v>
      </c>
      <c r="H83" s="76">
        <v>74316414.75</v>
      </c>
      <c r="I83" s="76">
        <v>41603202.549999997</v>
      </c>
      <c r="J83" s="2">
        <v>12255</v>
      </c>
      <c r="K83" s="2">
        <v>11</v>
      </c>
      <c r="L83" s="2">
        <v>84</v>
      </c>
      <c r="M83" s="3">
        <v>115113806</v>
      </c>
      <c r="N83" s="3">
        <v>9393</v>
      </c>
      <c r="O83" s="36">
        <v>0.997</v>
      </c>
      <c r="P83" s="36">
        <v>3.0000000000000001E-3</v>
      </c>
      <c r="Q83" s="36">
        <v>0</v>
      </c>
      <c r="R83" s="36">
        <v>0.99299999999999999</v>
      </c>
      <c r="S83" s="36">
        <v>1E-3</v>
      </c>
      <c r="T83" s="36">
        <v>7.0000000000000001E-3</v>
      </c>
      <c r="U83" s="2">
        <v>75</v>
      </c>
      <c r="V83" s="2">
        <v>71</v>
      </c>
      <c r="W83" s="2">
        <v>56</v>
      </c>
      <c r="X83" s="2">
        <v>15</v>
      </c>
      <c r="Y83" s="76">
        <v>555046</v>
      </c>
      <c r="Z83" s="76">
        <v>450391</v>
      </c>
      <c r="AA83" s="76">
        <v>104655</v>
      </c>
      <c r="AB83" s="2">
        <v>62</v>
      </c>
      <c r="AC83" s="2">
        <v>0</v>
      </c>
      <c r="AD83" s="2">
        <v>84</v>
      </c>
      <c r="AE83" s="3">
        <v>547089</v>
      </c>
      <c r="AF83" s="3">
        <v>8824</v>
      </c>
      <c r="AG83" s="36">
        <v>1</v>
      </c>
      <c r="AH83" s="36">
        <v>0</v>
      </c>
      <c r="AI83" s="36">
        <v>0</v>
      </c>
      <c r="AL83" s="83">
        <f t="shared" si="3"/>
        <v>1.0009999999999999</v>
      </c>
      <c r="AM83" s="83">
        <f t="shared" si="4"/>
        <v>1</v>
      </c>
      <c r="AN83" s="83">
        <f t="shared" si="5"/>
        <v>1</v>
      </c>
    </row>
    <row r="84" spans="1:40" x14ac:dyDescent="0.45">
      <c r="A84" s="60">
        <v>44143</v>
      </c>
      <c r="B84" s="1" t="s">
        <v>157</v>
      </c>
      <c r="C84" s="1" t="s">
        <v>76</v>
      </c>
      <c r="D84" s="2">
        <v>166240</v>
      </c>
      <c r="E84" s="2">
        <v>116798</v>
      </c>
      <c r="F84" s="2">
        <v>49442</v>
      </c>
      <c r="G84" s="76">
        <v>1294998870</v>
      </c>
      <c r="H84" s="76">
        <v>874636917</v>
      </c>
      <c r="I84" s="76">
        <v>420361953</v>
      </c>
      <c r="J84" s="2">
        <v>156841</v>
      </c>
      <c r="K84" s="2">
        <v>6492</v>
      </c>
      <c r="L84" s="2">
        <v>2059</v>
      </c>
      <c r="M84" s="3">
        <v>1224982927</v>
      </c>
      <c r="N84" s="3">
        <v>7810</v>
      </c>
      <c r="O84" s="36">
        <v>0.94299999999999995</v>
      </c>
      <c r="P84" s="36">
        <v>4.5999999999999999E-2</v>
      </c>
      <c r="Q84" s="36">
        <v>1.0999999999999999E-2</v>
      </c>
      <c r="R84" s="36">
        <v>0.94399999999999995</v>
      </c>
      <c r="S84" s="36">
        <v>3.9E-2</v>
      </c>
      <c r="T84" s="36">
        <v>1.2E-2</v>
      </c>
      <c r="U84" s="2">
        <v>1985</v>
      </c>
      <c r="V84" s="2">
        <v>825</v>
      </c>
      <c r="W84" s="2">
        <v>551</v>
      </c>
      <c r="X84" s="2">
        <v>274</v>
      </c>
      <c r="Y84" s="76">
        <v>6183842</v>
      </c>
      <c r="Z84" s="76">
        <v>4095216</v>
      </c>
      <c r="AA84" s="76">
        <v>2088626</v>
      </c>
      <c r="AB84" s="2">
        <v>726</v>
      </c>
      <c r="AC84" s="2">
        <v>25</v>
      </c>
      <c r="AD84" s="2">
        <v>2059</v>
      </c>
      <c r="AE84" s="3">
        <v>5487967</v>
      </c>
      <c r="AF84" s="3">
        <v>7559</v>
      </c>
      <c r="AG84" s="36">
        <v>0.95499999999999996</v>
      </c>
      <c r="AH84" s="36">
        <v>1.7000000000000001E-2</v>
      </c>
      <c r="AI84" s="36">
        <v>2.9000000000000001E-2</v>
      </c>
      <c r="AL84" s="83">
        <f t="shared" si="3"/>
        <v>0.995</v>
      </c>
      <c r="AM84" s="83">
        <f t="shared" si="4"/>
        <v>1</v>
      </c>
      <c r="AN84" s="83">
        <f t="shared" si="5"/>
        <v>1.0009999999999999</v>
      </c>
    </row>
    <row r="85" spans="1:40" x14ac:dyDescent="0.45">
      <c r="A85" s="60">
        <v>44143</v>
      </c>
      <c r="B85" s="1" t="s">
        <v>158</v>
      </c>
      <c r="C85" s="1" t="s">
        <v>76</v>
      </c>
      <c r="D85" s="2">
        <v>3756</v>
      </c>
      <c r="E85" s="2">
        <v>2445</v>
      </c>
      <c r="F85" s="2">
        <v>1311</v>
      </c>
      <c r="G85" s="76">
        <v>35647253</v>
      </c>
      <c r="H85" s="76">
        <v>23100629</v>
      </c>
      <c r="I85" s="76">
        <v>12546624</v>
      </c>
      <c r="J85" s="2">
        <v>3612</v>
      </c>
      <c r="K85" s="2">
        <v>16</v>
      </c>
      <c r="L85" s="2">
        <v>128</v>
      </c>
      <c r="M85" s="3">
        <v>34102705</v>
      </c>
      <c r="N85" s="3">
        <v>9442</v>
      </c>
      <c r="O85" s="36">
        <v>0.89100000000000001</v>
      </c>
      <c r="P85" s="36">
        <v>8.4000000000000005E-2</v>
      </c>
      <c r="Q85" s="36">
        <v>2.5000000000000001E-2</v>
      </c>
      <c r="R85" s="36">
        <v>0.96199999999999997</v>
      </c>
      <c r="S85" s="36">
        <v>4.0000000000000001E-3</v>
      </c>
      <c r="T85" s="36">
        <v>3.4000000000000002E-2</v>
      </c>
      <c r="U85" s="2">
        <v>125</v>
      </c>
      <c r="V85" s="2">
        <v>18</v>
      </c>
      <c r="W85" s="2">
        <v>11</v>
      </c>
      <c r="X85" s="2">
        <v>7</v>
      </c>
      <c r="Y85" s="76">
        <v>171023</v>
      </c>
      <c r="Z85" s="76">
        <v>101023</v>
      </c>
      <c r="AA85" s="76">
        <v>70000</v>
      </c>
      <c r="AB85" s="2">
        <v>15</v>
      </c>
      <c r="AC85" s="2">
        <v>0</v>
      </c>
      <c r="AD85" s="2">
        <v>128</v>
      </c>
      <c r="AE85" s="3">
        <v>143000</v>
      </c>
      <c r="AF85" s="3">
        <v>9533</v>
      </c>
      <c r="AG85" s="36">
        <v>0.86699999999999999</v>
      </c>
      <c r="AH85" s="36">
        <v>0.13300000000000001</v>
      </c>
      <c r="AI85" s="36">
        <v>0</v>
      </c>
      <c r="AL85" s="83">
        <f t="shared" si="3"/>
        <v>1</v>
      </c>
      <c r="AM85" s="83">
        <f t="shared" si="4"/>
        <v>1</v>
      </c>
      <c r="AN85" s="83">
        <f t="shared" si="5"/>
        <v>1</v>
      </c>
    </row>
    <row r="86" spans="1:40" x14ac:dyDescent="0.45">
      <c r="A86" s="60">
        <v>44143</v>
      </c>
      <c r="B86" s="1" t="s">
        <v>159</v>
      </c>
      <c r="C86" s="1" t="s">
        <v>160</v>
      </c>
      <c r="D86" s="2">
        <v>68862</v>
      </c>
      <c r="E86" s="2">
        <v>46794</v>
      </c>
      <c r="F86" s="2">
        <v>22068</v>
      </c>
      <c r="G86" s="76">
        <v>578829562</v>
      </c>
      <c r="H86" s="76">
        <v>387704151</v>
      </c>
      <c r="I86" s="76">
        <v>191125411</v>
      </c>
      <c r="J86" s="2">
        <v>67970</v>
      </c>
      <c r="K86" s="2">
        <v>660</v>
      </c>
      <c r="L86" s="2">
        <v>232</v>
      </c>
      <c r="M86" s="3">
        <v>571379082</v>
      </c>
      <c r="N86" s="3">
        <v>8406</v>
      </c>
      <c r="O86" s="36">
        <v>0.98199999999999998</v>
      </c>
      <c r="P86" s="36">
        <v>0.01</v>
      </c>
      <c r="Q86" s="36">
        <v>8.0000000000000002E-3</v>
      </c>
      <c r="R86" s="36">
        <v>0.98699999999999999</v>
      </c>
      <c r="S86" s="36">
        <v>8.9999999999999993E-3</v>
      </c>
      <c r="T86" s="36">
        <v>3.0000000000000001E-3</v>
      </c>
      <c r="U86" s="2">
        <v>264</v>
      </c>
      <c r="V86" s="2">
        <v>307</v>
      </c>
      <c r="W86" s="2">
        <v>205</v>
      </c>
      <c r="X86" s="2">
        <v>102</v>
      </c>
      <c r="Y86" s="76">
        <v>2351339</v>
      </c>
      <c r="Z86" s="76">
        <v>1667595</v>
      </c>
      <c r="AA86" s="76">
        <v>683744</v>
      </c>
      <c r="AB86" s="2">
        <v>336</v>
      </c>
      <c r="AC86" s="2">
        <v>3</v>
      </c>
      <c r="AD86" s="2">
        <v>232</v>
      </c>
      <c r="AE86" s="3">
        <v>2674138</v>
      </c>
      <c r="AF86" s="3">
        <v>7959</v>
      </c>
      <c r="AG86" s="36">
        <v>0.98799999999999999</v>
      </c>
      <c r="AH86" s="36">
        <v>0</v>
      </c>
      <c r="AI86" s="36">
        <v>1.2E-2</v>
      </c>
      <c r="AL86" s="83">
        <f t="shared" si="3"/>
        <v>0.999</v>
      </c>
      <c r="AM86" s="83">
        <f t="shared" si="4"/>
        <v>1</v>
      </c>
      <c r="AN86" s="83">
        <f t="shared" si="5"/>
        <v>1</v>
      </c>
    </row>
    <row r="87" spans="1:40" x14ac:dyDescent="0.45">
      <c r="A87" s="60">
        <v>44143</v>
      </c>
      <c r="B87" s="1" t="s">
        <v>162</v>
      </c>
      <c r="C87" s="1" t="s">
        <v>84</v>
      </c>
      <c r="D87" s="2">
        <v>7238</v>
      </c>
      <c r="E87" s="2">
        <v>5078</v>
      </c>
      <c r="F87" s="2">
        <v>2160</v>
      </c>
      <c r="G87" s="76">
        <v>57331678.810000002</v>
      </c>
      <c r="H87" s="76">
        <v>39195845.810000002</v>
      </c>
      <c r="I87" s="76">
        <v>18135833</v>
      </c>
      <c r="J87" s="2">
        <v>7018</v>
      </c>
      <c r="K87" s="2">
        <v>176</v>
      </c>
      <c r="L87" s="2">
        <v>44</v>
      </c>
      <c r="M87" s="3">
        <v>54615223</v>
      </c>
      <c r="N87" s="3">
        <v>7782</v>
      </c>
      <c r="O87" s="36">
        <v>0.91500000000000004</v>
      </c>
      <c r="P87" s="36">
        <v>0.06</v>
      </c>
      <c r="Q87" s="36">
        <v>2.5999999999999999E-2</v>
      </c>
      <c r="R87" s="36">
        <v>0.97</v>
      </c>
      <c r="S87" s="36">
        <v>2.4E-2</v>
      </c>
      <c r="T87" s="36">
        <v>6.0000000000000001E-3</v>
      </c>
      <c r="U87" s="2">
        <v>32</v>
      </c>
      <c r="V87" s="2">
        <v>50</v>
      </c>
      <c r="W87" s="2">
        <v>32</v>
      </c>
      <c r="X87" s="2">
        <v>18</v>
      </c>
      <c r="Y87" s="76">
        <v>410981</v>
      </c>
      <c r="Z87" s="76">
        <v>248381</v>
      </c>
      <c r="AA87" s="76">
        <v>162600</v>
      </c>
      <c r="AB87" s="2">
        <v>34</v>
      </c>
      <c r="AC87" s="2">
        <v>4</v>
      </c>
      <c r="AD87" s="2">
        <v>44</v>
      </c>
      <c r="AE87" s="3">
        <v>262355</v>
      </c>
      <c r="AF87" s="3">
        <v>7716</v>
      </c>
      <c r="AG87" s="36">
        <v>0.94099999999999995</v>
      </c>
      <c r="AH87" s="36">
        <v>0</v>
      </c>
      <c r="AI87" s="36">
        <v>5.8999999999999997E-2</v>
      </c>
      <c r="AL87" s="83">
        <f t="shared" si="3"/>
        <v>1</v>
      </c>
      <c r="AM87" s="83">
        <f t="shared" si="4"/>
        <v>1.0010000000000001</v>
      </c>
      <c r="AN87" s="83">
        <f t="shared" si="5"/>
        <v>1</v>
      </c>
    </row>
    <row r="88" spans="1:40" x14ac:dyDescent="0.45">
      <c r="A88" s="60">
        <v>44143</v>
      </c>
      <c r="B88" s="1" t="s">
        <v>165</v>
      </c>
      <c r="C88" s="1" t="s">
        <v>164</v>
      </c>
      <c r="D88" s="2">
        <v>13318</v>
      </c>
      <c r="E88" s="2">
        <v>8293</v>
      </c>
      <c r="F88" s="2">
        <v>5025</v>
      </c>
      <c r="G88" s="76">
        <v>112499649</v>
      </c>
      <c r="H88" s="76">
        <v>70723197</v>
      </c>
      <c r="I88" s="76">
        <v>41776452</v>
      </c>
      <c r="J88" s="2">
        <v>13183</v>
      </c>
      <c r="K88" s="2">
        <v>261</v>
      </c>
      <c r="L88" s="2">
        <v>74</v>
      </c>
      <c r="M88" s="3">
        <v>109831791</v>
      </c>
      <c r="N88" s="3">
        <v>8331</v>
      </c>
      <c r="O88" s="36">
        <v>0.97299999999999998</v>
      </c>
      <c r="P88" s="36">
        <v>1.4E-2</v>
      </c>
      <c r="Q88" s="36">
        <v>1.2999999999999999E-2</v>
      </c>
      <c r="R88" s="36">
        <v>0.99</v>
      </c>
      <c r="S88" s="36">
        <v>1.9E-2</v>
      </c>
      <c r="T88" s="36">
        <v>6.0000000000000001E-3</v>
      </c>
      <c r="U88" s="2">
        <v>76</v>
      </c>
      <c r="V88" s="2">
        <v>101</v>
      </c>
      <c r="W88" s="2">
        <v>69</v>
      </c>
      <c r="X88" s="2">
        <v>32</v>
      </c>
      <c r="Y88" s="76">
        <v>814839</v>
      </c>
      <c r="Z88" s="76">
        <v>591984</v>
      </c>
      <c r="AA88" s="76">
        <v>222855</v>
      </c>
      <c r="AB88" s="2">
        <v>100</v>
      </c>
      <c r="AC88" s="2">
        <v>3</v>
      </c>
      <c r="AD88" s="2">
        <v>74</v>
      </c>
      <c r="AE88" s="3">
        <v>775430</v>
      </c>
      <c r="AF88" s="3">
        <v>7754</v>
      </c>
      <c r="AG88" s="36">
        <v>0.91</v>
      </c>
      <c r="AH88" s="36">
        <v>0.03</v>
      </c>
      <c r="AI88" s="36">
        <v>0.06</v>
      </c>
      <c r="AL88" s="83">
        <f t="shared" si="3"/>
        <v>1.0149999999999999</v>
      </c>
      <c r="AM88" s="83">
        <f t="shared" si="4"/>
        <v>1</v>
      </c>
      <c r="AN88" s="83">
        <f t="shared" si="5"/>
        <v>1</v>
      </c>
    </row>
    <row r="89" spans="1:40" x14ac:dyDescent="0.45">
      <c r="A89" s="60">
        <v>44143</v>
      </c>
      <c r="B89" s="1" t="s">
        <v>166</v>
      </c>
      <c r="C89" s="1" t="s">
        <v>167</v>
      </c>
      <c r="D89" s="2">
        <v>2793</v>
      </c>
      <c r="E89" s="2">
        <v>1902</v>
      </c>
      <c r="F89" s="2">
        <v>891</v>
      </c>
      <c r="G89" s="76">
        <v>23433626</v>
      </c>
      <c r="H89" s="76">
        <v>15602355</v>
      </c>
      <c r="I89" s="76">
        <v>7831271</v>
      </c>
      <c r="J89" s="2">
        <v>2762</v>
      </c>
      <c r="K89" s="2">
        <v>19</v>
      </c>
      <c r="L89" s="2">
        <v>12</v>
      </c>
      <c r="M89" s="3">
        <v>23122880</v>
      </c>
      <c r="N89" s="3">
        <v>8372</v>
      </c>
      <c r="O89" s="36">
        <v>0.98399999999999999</v>
      </c>
      <c r="P89" s="36">
        <v>1.0999999999999999E-2</v>
      </c>
      <c r="Q89" s="36">
        <v>5.0000000000000001E-3</v>
      </c>
      <c r="R89" s="36">
        <v>0.98899999999999999</v>
      </c>
      <c r="S89" s="36">
        <v>7.0000000000000001E-3</v>
      </c>
      <c r="T89" s="36">
        <v>4.0000000000000001E-3</v>
      </c>
      <c r="U89" s="2">
        <v>16</v>
      </c>
      <c r="V89" s="2">
        <v>15</v>
      </c>
      <c r="W89" s="2">
        <v>12</v>
      </c>
      <c r="X89" s="2">
        <v>3</v>
      </c>
      <c r="Y89" s="76">
        <v>139500</v>
      </c>
      <c r="Z89" s="76">
        <v>109500</v>
      </c>
      <c r="AA89" s="76">
        <v>30000</v>
      </c>
      <c r="AB89" s="2">
        <v>19</v>
      </c>
      <c r="AC89" s="2">
        <v>0</v>
      </c>
      <c r="AD89" s="2">
        <v>12</v>
      </c>
      <c r="AE89" s="3">
        <v>135198</v>
      </c>
      <c r="AF89" s="3">
        <v>7116</v>
      </c>
      <c r="AG89" s="36">
        <v>1</v>
      </c>
      <c r="AH89" s="36">
        <v>0</v>
      </c>
      <c r="AI89" s="36">
        <v>0</v>
      </c>
      <c r="AL89" s="83">
        <f t="shared" si="3"/>
        <v>1</v>
      </c>
      <c r="AM89" s="83">
        <f t="shared" si="4"/>
        <v>1</v>
      </c>
      <c r="AN89" s="83">
        <f t="shared" si="5"/>
        <v>1</v>
      </c>
    </row>
    <row r="90" spans="1:40" x14ac:dyDescent="0.45">
      <c r="A90" s="60">
        <v>44143</v>
      </c>
      <c r="B90" s="1" t="s">
        <v>168</v>
      </c>
      <c r="C90" s="1" t="s">
        <v>169</v>
      </c>
      <c r="D90" s="2">
        <v>8187</v>
      </c>
      <c r="E90" s="2">
        <v>5287</v>
      </c>
      <c r="F90" s="2">
        <v>2900</v>
      </c>
      <c r="G90" s="76">
        <v>77483351.669999987</v>
      </c>
      <c r="H90" s="76">
        <v>50000497.319999985</v>
      </c>
      <c r="I90" s="76">
        <v>27482854.350000001</v>
      </c>
      <c r="J90" s="2">
        <v>8164</v>
      </c>
      <c r="K90" s="2">
        <v>14</v>
      </c>
      <c r="L90" s="2">
        <v>9</v>
      </c>
      <c r="M90" s="3">
        <v>77158103</v>
      </c>
      <c r="N90" s="3">
        <v>9451</v>
      </c>
      <c r="O90" s="36">
        <v>0.97499999999999998</v>
      </c>
      <c r="P90" s="36">
        <v>1.4999999999999999E-2</v>
      </c>
      <c r="Q90" s="36">
        <v>0.01</v>
      </c>
      <c r="R90" s="36">
        <v>0.997</v>
      </c>
      <c r="S90" s="36">
        <v>1E-3</v>
      </c>
      <c r="T90" s="36">
        <v>1E-3</v>
      </c>
      <c r="U90" s="2">
        <v>5</v>
      </c>
      <c r="V90" s="2">
        <v>39</v>
      </c>
      <c r="W90" s="2">
        <v>25</v>
      </c>
      <c r="X90" s="2">
        <v>14</v>
      </c>
      <c r="Y90" s="76">
        <v>351331.42</v>
      </c>
      <c r="Z90" s="76">
        <v>230500</v>
      </c>
      <c r="AA90" s="76">
        <v>120831.42</v>
      </c>
      <c r="AB90" s="2">
        <v>35</v>
      </c>
      <c r="AC90" s="2">
        <v>0</v>
      </c>
      <c r="AD90" s="2">
        <v>9</v>
      </c>
      <c r="AE90" s="3">
        <v>321821</v>
      </c>
      <c r="AF90" s="3">
        <v>9195</v>
      </c>
      <c r="AG90" s="36">
        <v>0.97099999999999997</v>
      </c>
      <c r="AH90" s="36">
        <v>2.9000000000000001E-2</v>
      </c>
      <c r="AI90" s="36">
        <v>0</v>
      </c>
      <c r="AL90" s="83">
        <f t="shared" si="3"/>
        <v>0.999</v>
      </c>
      <c r="AM90" s="83">
        <f t="shared" si="4"/>
        <v>1</v>
      </c>
      <c r="AN90" s="83">
        <f t="shared" si="5"/>
        <v>1</v>
      </c>
    </row>
    <row r="91" spans="1:40" x14ac:dyDescent="0.45">
      <c r="A91" s="60">
        <v>44143</v>
      </c>
      <c r="B91" s="1" t="s">
        <v>170</v>
      </c>
      <c r="C91" s="1" t="s">
        <v>171</v>
      </c>
      <c r="D91" s="2">
        <v>10989</v>
      </c>
      <c r="E91" s="2">
        <v>7611</v>
      </c>
      <c r="F91" s="2">
        <v>3378</v>
      </c>
      <c r="G91" s="76">
        <v>89791652.559999973</v>
      </c>
      <c r="H91" s="76">
        <v>60546454.009999976</v>
      </c>
      <c r="I91" s="76">
        <v>29245198.549999997</v>
      </c>
      <c r="J91" s="2">
        <v>10782</v>
      </c>
      <c r="K91" s="2">
        <v>157</v>
      </c>
      <c r="L91" s="2">
        <v>50</v>
      </c>
      <c r="M91" s="3">
        <v>87050798</v>
      </c>
      <c r="N91" s="3">
        <v>8074</v>
      </c>
      <c r="O91" s="36">
        <v>0.94799999999999995</v>
      </c>
      <c r="P91" s="36">
        <v>2.8000000000000001E-2</v>
      </c>
      <c r="Q91" s="36">
        <v>2.4E-2</v>
      </c>
      <c r="R91" s="36">
        <v>0.98199999999999998</v>
      </c>
      <c r="S91" s="36">
        <v>1.4E-2</v>
      </c>
      <c r="T91" s="36">
        <v>5.0000000000000001E-3</v>
      </c>
      <c r="U91" s="2">
        <v>42</v>
      </c>
      <c r="V91" s="2">
        <v>62</v>
      </c>
      <c r="W91" s="2">
        <v>48</v>
      </c>
      <c r="X91" s="2">
        <v>14</v>
      </c>
      <c r="Y91" s="76">
        <v>492805.62</v>
      </c>
      <c r="Z91" s="76">
        <v>389205.62</v>
      </c>
      <c r="AA91" s="76">
        <v>103600</v>
      </c>
      <c r="AB91" s="2">
        <v>50</v>
      </c>
      <c r="AC91" s="2">
        <v>4</v>
      </c>
      <c r="AD91" s="2">
        <v>50</v>
      </c>
      <c r="AE91" s="3">
        <v>397455</v>
      </c>
      <c r="AF91" s="3">
        <v>7949</v>
      </c>
      <c r="AG91" s="36">
        <v>0.94</v>
      </c>
      <c r="AH91" s="36">
        <v>0.04</v>
      </c>
      <c r="AI91" s="36">
        <v>0.02</v>
      </c>
      <c r="AL91" s="83">
        <f t="shared" si="3"/>
        <v>1.0009999999999999</v>
      </c>
      <c r="AM91" s="83">
        <f t="shared" si="4"/>
        <v>1</v>
      </c>
      <c r="AN91" s="83">
        <f t="shared" si="5"/>
        <v>1</v>
      </c>
    </row>
    <row r="92" spans="1:40" x14ac:dyDescent="0.45">
      <c r="A92" s="60">
        <v>44143</v>
      </c>
      <c r="B92" s="79" t="s">
        <v>268</v>
      </c>
      <c r="C92" s="79" t="s">
        <v>279</v>
      </c>
      <c r="D92" s="2">
        <v>154</v>
      </c>
      <c r="E92" s="2">
        <v>154</v>
      </c>
      <c r="F92" s="2">
        <v>0</v>
      </c>
      <c r="G92" s="76">
        <v>722557</v>
      </c>
      <c r="H92" s="76">
        <v>722557</v>
      </c>
      <c r="I92" s="76">
        <v>0</v>
      </c>
      <c r="J92" s="2">
        <v>0</v>
      </c>
      <c r="K92" s="2">
        <v>154</v>
      </c>
      <c r="L92" s="2">
        <v>0</v>
      </c>
      <c r="M92" s="3">
        <v>0</v>
      </c>
      <c r="N92" s="3">
        <v>0</v>
      </c>
      <c r="O92" s="36">
        <v>0</v>
      </c>
      <c r="P92" s="36">
        <v>0</v>
      </c>
      <c r="Q92" s="36">
        <v>0</v>
      </c>
      <c r="R92" s="36">
        <v>0</v>
      </c>
      <c r="S92" s="36">
        <v>1</v>
      </c>
      <c r="T92" s="36">
        <v>0</v>
      </c>
      <c r="U92" s="2">
        <v>0</v>
      </c>
      <c r="V92" s="2">
        <v>0</v>
      </c>
      <c r="W92" s="2">
        <v>0</v>
      </c>
      <c r="X92" s="2">
        <v>0</v>
      </c>
      <c r="Y92" s="76">
        <v>0</v>
      </c>
      <c r="Z92" s="76">
        <v>0</v>
      </c>
      <c r="AA92" s="76">
        <v>0</v>
      </c>
      <c r="AB92" s="2">
        <v>0</v>
      </c>
      <c r="AC92" s="2">
        <v>0</v>
      </c>
      <c r="AD92" s="2">
        <v>0</v>
      </c>
      <c r="AE92" s="3">
        <v>0</v>
      </c>
      <c r="AF92" s="3">
        <v>0</v>
      </c>
      <c r="AG92" s="36">
        <v>0</v>
      </c>
      <c r="AH92" s="36">
        <v>0</v>
      </c>
      <c r="AI92" s="36">
        <v>0</v>
      </c>
      <c r="AL92" s="83">
        <f t="shared" si="3"/>
        <v>1</v>
      </c>
      <c r="AM92" s="83">
        <f t="shared" si="4"/>
        <v>0</v>
      </c>
      <c r="AN92" s="83">
        <f t="shared" si="5"/>
        <v>0</v>
      </c>
    </row>
    <row r="93" spans="1:40" x14ac:dyDescent="0.45">
      <c r="A93" s="60">
        <v>44143</v>
      </c>
      <c r="B93" s="79" t="s">
        <v>173</v>
      </c>
      <c r="C93" s="79" t="s">
        <v>174</v>
      </c>
      <c r="D93" s="2">
        <v>2404</v>
      </c>
      <c r="E93" s="2">
        <v>1590</v>
      </c>
      <c r="F93" s="2">
        <v>814</v>
      </c>
      <c r="G93" s="76">
        <v>22252658</v>
      </c>
      <c r="H93" s="76">
        <v>14716499</v>
      </c>
      <c r="I93" s="76">
        <v>7536159</v>
      </c>
      <c r="J93" s="2">
        <v>2355</v>
      </c>
      <c r="K93" s="2">
        <v>40</v>
      </c>
      <c r="L93" s="2">
        <v>9</v>
      </c>
      <c r="M93" s="3">
        <v>21644360</v>
      </c>
      <c r="N93" s="3">
        <v>9191</v>
      </c>
      <c r="O93" s="36">
        <v>0.55700000000000005</v>
      </c>
      <c r="P93" s="36">
        <v>0.316</v>
      </c>
      <c r="Q93" s="36">
        <v>0.127</v>
      </c>
      <c r="R93" s="36">
        <v>0.98</v>
      </c>
      <c r="S93" s="36">
        <v>1.6E-2</v>
      </c>
      <c r="T93" s="36">
        <v>4.0000000000000001E-3</v>
      </c>
      <c r="U93" s="2">
        <v>5</v>
      </c>
      <c r="V93" s="2">
        <v>13</v>
      </c>
      <c r="W93" s="2">
        <v>11</v>
      </c>
      <c r="X93" s="2">
        <v>2</v>
      </c>
      <c r="Y93" s="76">
        <v>112562</v>
      </c>
      <c r="Z93" s="76">
        <v>99293</v>
      </c>
      <c r="AA93" s="76">
        <v>13269</v>
      </c>
      <c r="AB93" s="2">
        <v>9</v>
      </c>
      <c r="AC93" s="2">
        <v>0</v>
      </c>
      <c r="AD93" s="2">
        <v>9</v>
      </c>
      <c r="AE93" s="3">
        <v>78055</v>
      </c>
      <c r="AF93" s="3">
        <v>8673</v>
      </c>
      <c r="AG93" s="36">
        <v>0.88900000000000001</v>
      </c>
      <c r="AH93" s="36">
        <v>0</v>
      </c>
      <c r="AI93" s="36">
        <v>0.111</v>
      </c>
      <c r="AL93" s="83">
        <f t="shared" si="3"/>
        <v>1</v>
      </c>
      <c r="AM93" s="83">
        <f t="shared" si="4"/>
        <v>1</v>
      </c>
      <c r="AN93" s="83">
        <f t="shared" si="5"/>
        <v>1</v>
      </c>
    </row>
    <row r="94" spans="1:40" x14ac:dyDescent="0.45">
      <c r="A94" s="60">
        <v>44143</v>
      </c>
      <c r="B94" s="79" t="s">
        <v>177</v>
      </c>
      <c r="C94" s="79" t="s">
        <v>102</v>
      </c>
      <c r="D94" s="2">
        <v>89</v>
      </c>
      <c r="E94" s="2">
        <v>69</v>
      </c>
      <c r="F94" s="2">
        <v>20</v>
      </c>
      <c r="G94" s="76">
        <v>833871</v>
      </c>
      <c r="H94" s="76">
        <v>648870</v>
      </c>
      <c r="I94" s="76">
        <v>185001</v>
      </c>
      <c r="J94" s="2">
        <v>88</v>
      </c>
      <c r="K94" s="2">
        <v>1</v>
      </c>
      <c r="L94" s="2">
        <v>0</v>
      </c>
      <c r="M94" s="3">
        <v>823871</v>
      </c>
      <c r="N94" s="3">
        <v>9362</v>
      </c>
      <c r="O94" s="36">
        <v>0.97699999999999998</v>
      </c>
      <c r="P94" s="36">
        <v>0</v>
      </c>
      <c r="Q94" s="36">
        <v>2.3E-2</v>
      </c>
      <c r="R94" s="36">
        <v>0.98899999999999999</v>
      </c>
      <c r="S94" s="36">
        <v>1.0999999999999999E-2</v>
      </c>
      <c r="T94" s="36">
        <v>0</v>
      </c>
      <c r="U94" s="2">
        <v>0</v>
      </c>
      <c r="V94" s="2">
        <v>0</v>
      </c>
      <c r="W94" s="2">
        <v>0</v>
      </c>
      <c r="X94" s="2">
        <v>0</v>
      </c>
      <c r="Y94" s="76">
        <v>0</v>
      </c>
      <c r="Z94" s="76">
        <v>0</v>
      </c>
      <c r="AA94" s="76">
        <v>0</v>
      </c>
      <c r="AB94" s="2">
        <v>0</v>
      </c>
      <c r="AC94" s="2">
        <v>0</v>
      </c>
      <c r="AD94" s="2">
        <v>0</v>
      </c>
      <c r="AE94" s="3">
        <v>0</v>
      </c>
      <c r="AF94" s="3">
        <v>0</v>
      </c>
      <c r="AG94" s="36">
        <v>0</v>
      </c>
      <c r="AH94" s="36">
        <v>0</v>
      </c>
      <c r="AI94" s="36">
        <v>0</v>
      </c>
      <c r="AL94" s="83">
        <f t="shared" si="3"/>
        <v>1</v>
      </c>
      <c r="AM94" s="83">
        <f t="shared" si="4"/>
        <v>1</v>
      </c>
      <c r="AN94" s="83">
        <f t="shared" si="5"/>
        <v>0</v>
      </c>
    </row>
    <row r="95" spans="1:40" x14ac:dyDescent="0.45">
      <c r="A95" s="60">
        <v>44143</v>
      </c>
      <c r="B95" s="79" t="s">
        <v>179</v>
      </c>
      <c r="C95" s="79" t="s">
        <v>25</v>
      </c>
      <c r="D95" s="2">
        <v>855</v>
      </c>
      <c r="E95" s="2">
        <v>563</v>
      </c>
      <c r="F95" s="2">
        <v>292</v>
      </c>
      <c r="G95" s="76">
        <v>8094144</v>
      </c>
      <c r="H95" s="76">
        <v>5328986</v>
      </c>
      <c r="I95" s="76">
        <v>2765158</v>
      </c>
      <c r="J95" s="2">
        <v>845</v>
      </c>
      <c r="K95" s="2">
        <v>9</v>
      </c>
      <c r="L95" s="2">
        <v>1</v>
      </c>
      <c r="M95" s="3">
        <v>8030662</v>
      </c>
      <c r="N95" s="3">
        <v>9504</v>
      </c>
      <c r="O95" s="36">
        <v>0.96099999999999997</v>
      </c>
      <c r="P95" s="36">
        <v>2.8000000000000001E-2</v>
      </c>
      <c r="Q95" s="36">
        <v>1.0999999999999999E-2</v>
      </c>
      <c r="R95" s="36">
        <v>0.99299999999999999</v>
      </c>
      <c r="S95" s="36">
        <v>6.0000000000000001E-3</v>
      </c>
      <c r="T95" s="36">
        <v>1E-3</v>
      </c>
      <c r="U95" s="2">
        <v>0</v>
      </c>
      <c r="V95" s="2">
        <v>6</v>
      </c>
      <c r="W95" s="2">
        <v>4</v>
      </c>
      <c r="X95" s="2">
        <v>2</v>
      </c>
      <c r="Y95" s="76">
        <v>60000</v>
      </c>
      <c r="Z95" s="76">
        <v>40000</v>
      </c>
      <c r="AA95" s="76">
        <v>20000</v>
      </c>
      <c r="AB95" s="2">
        <v>5</v>
      </c>
      <c r="AC95" s="2">
        <v>0</v>
      </c>
      <c r="AD95" s="2">
        <v>1</v>
      </c>
      <c r="AE95" s="3">
        <v>50000</v>
      </c>
      <c r="AF95" s="3">
        <v>10000</v>
      </c>
      <c r="AG95" s="36">
        <v>1</v>
      </c>
      <c r="AH95" s="36">
        <v>0</v>
      </c>
      <c r="AI95" s="36">
        <v>0</v>
      </c>
      <c r="AL95" s="83">
        <f t="shared" si="3"/>
        <v>1</v>
      </c>
      <c r="AM95" s="83">
        <f t="shared" si="4"/>
        <v>1</v>
      </c>
      <c r="AN95" s="83">
        <f t="shared" si="5"/>
        <v>1</v>
      </c>
    </row>
    <row r="96" spans="1:40" x14ac:dyDescent="0.45">
      <c r="A96" s="60">
        <v>44143</v>
      </c>
      <c r="B96" s="79" t="s">
        <v>180</v>
      </c>
      <c r="C96" s="79" t="s">
        <v>25</v>
      </c>
      <c r="D96" s="2">
        <v>1961</v>
      </c>
      <c r="E96" s="2">
        <v>1504</v>
      </c>
      <c r="F96" s="2">
        <v>457</v>
      </c>
      <c r="G96" s="76">
        <v>13312524</v>
      </c>
      <c r="H96" s="76">
        <v>9732408</v>
      </c>
      <c r="I96" s="76">
        <v>3580116</v>
      </c>
      <c r="J96" s="2">
        <v>1901</v>
      </c>
      <c r="K96" s="2">
        <v>59</v>
      </c>
      <c r="L96" s="2">
        <v>1</v>
      </c>
      <c r="M96" s="3">
        <v>12947676</v>
      </c>
      <c r="N96" s="3">
        <v>6811</v>
      </c>
      <c r="O96" s="36">
        <v>0.94099999999999995</v>
      </c>
      <c r="P96" s="36">
        <v>3.9E-2</v>
      </c>
      <c r="Q96" s="36">
        <v>2.1000000000000001E-2</v>
      </c>
      <c r="R96" s="36">
        <v>0.99</v>
      </c>
      <c r="S96" s="36">
        <v>0.01</v>
      </c>
      <c r="T96" s="36">
        <v>1E-3</v>
      </c>
      <c r="U96" s="2">
        <v>1</v>
      </c>
      <c r="V96" s="2">
        <v>7</v>
      </c>
      <c r="W96" s="2">
        <v>2</v>
      </c>
      <c r="X96" s="2">
        <v>5</v>
      </c>
      <c r="Y96" s="76">
        <v>51633</v>
      </c>
      <c r="Z96" s="76">
        <v>20000</v>
      </c>
      <c r="AA96" s="76">
        <v>31633</v>
      </c>
      <c r="AB96" s="2">
        <v>3</v>
      </c>
      <c r="AC96" s="2">
        <v>4</v>
      </c>
      <c r="AD96" s="2">
        <v>1</v>
      </c>
      <c r="AE96" s="3">
        <v>28500</v>
      </c>
      <c r="AF96" s="3">
        <v>9500</v>
      </c>
      <c r="AG96" s="36">
        <v>1</v>
      </c>
      <c r="AH96" s="36">
        <v>0</v>
      </c>
      <c r="AI96" s="36">
        <v>0</v>
      </c>
      <c r="AL96" s="83">
        <f t="shared" si="3"/>
        <v>1.0009999999999999</v>
      </c>
      <c r="AM96" s="83">
        <f t="shared" si="4"/>
        <v>1.0009999999999999</v>
      </c>
      <c r="AN96" s="83">
        <f t="shared" si="5"/>
        <v>1</v>
      </c>
    </row>
    <row r="97" spans="1:40" x14ac:dyDescent="0.45">
      <c r="A97" s="60">
        <v>44143</v>
      </c>
      <c r="B97" s="79" t="s">
        <v>181</v>
      </c>
      <c r="C97" s="79" t="s">
        <v>126</v>
      </c>
      <c r="D97" s="2">
        <v>72</v>
      </c>
      <c r="E97" s="2">
        <v>47</v>
      </c>
      <c r="F97" s="2">
        <v>25</v>
      </c>
      <c r="G97" s="76">
        <v>675744</v>
      </c>
      <c r="H97" s="76">
        <v>438828</v>
      </c>
      <c r="I97" s="76">
        <v>236916</v>
      </c>
      <c r="J97" s="2">
        <v>72</v>
      </c>
      <c r="K97" s="2">
        <v>0</v>
      </c>
      <c r="L97" s="2">
        <v>0</v>
      </c>
      <c r="M97" s="3">
        <v>675744</v>
      </c>
      <c r="N97" s="3">
        <v>9385</v>
      </c>
      <c r="O97" s="36">
        <v>0.625</v>
      </c>
      <c r="P97" s="36">
        <v>0.31900000000000001</v>
      </c>
      <c r="Q97" s="36">
        <v>5.6000000000000001E-2</v>
      </c>
      <c r="R97" s="36">
        <v>1</v>
      </c>
      <c r="S97" s="36">
        <v>0</v>
      </c>
      <c r="T97" s="36">
        <v>0</v>
      </c>
      <c r="U97" s="2">
        <v>0</v>
      </c>
      <c r="V97" s="2">
        <v>0</v>
      </c>
      <c r="W97" s="2">
        <v>0</v>
      </c>
      <c r="X97" s="2">
        <v>0</v>
      </c>
      <c r="Y97" s="76">
        <v>0</v>
      </c>
      <c r="Z97" s="76">
        <v>0</v>
      </c>
      <c r="AA97" s="76">
        <v>0</v>
      </c>
      <c r="AB97" s="2">
        <v>0</v>
      </c>
      <c r="AC97" s="2">
        <v>0</v>
      </c>
      <c r="AD97" s="2">
        <v>0</v>
      </c>
      <c r="AE97" s="3">
        <v>0</v>
      </c>
      <c r="AF97" s="3">
        <v>0</v>
      </c>
      <c r="AG97" s="36">
        <v>0</v>
      </c>
      <c r="AH97" s="36">
        <v>0</v>
      </c>
      <c r="AI97" s="36">
        <v>0</v>
      </c>
      <c r="AL97" s="83">
        <f t="shared" si="3"/>
        <v>1</v>
      </c>
      <c r="AM97" s="83">
        <f t="shared" si="4"/>
        <v>1</v>
      </c>
      <c r="AN97" s="83">
        <f t="shared" si="5"/>
        <v>0</v>
      </c>
    </row>
    <row r="98" spans="1:40" x14ac:dyDescent="0.45">
      <c r="A98" s="60">
        <v>44143</v>
      </c>
      <c r="B98" s="79" t="s">
        <v>182</v>
      </c>
      <c r="C98" s="79" t="s">
        <v>183</v>
      </c>
      <c r="D98" s="2">
        <v>16</v>
      </c>
      <c r="E98" s="2">
        <v>16</v>
      </c>
      <c r="F98" s="2">
        <v>0</v>
      </c>
      <c r="G98" s="76">
        <v>131079</v>
      </c>
      <c r="H98" s="76">
        <v>131079</v>
      </c>
      <c r="I98" s="76">
        <v>0</v>
      </c>
      <c r="J98" s="2">
        <v>14</v>
      </c>
      <c r="K98" s="2">
        <v>2</v>
      </c>
      <c r="L98" s="2">
        <v>0</v>
      </c>
      <c r="M98" s="3">
        <v>115536</v>
      </c>
      <c r="N98" s="3">
        <v>8253</v>
      </c>
      <c r="O98" s="36">
        <v>0.71399999999999997</v>
      </c>
      <c r="P98" s="36">
        <v>0.28599999999999998</v>
      </c>
      <c r="Q98" s="36">
        <v>0</v>
      </c>
      <c r="R98" s="36">
        <v>0.875</v>
      </c>
      <c r="S98" s="36">
        <v>0.125</v>
      </c>
      <c r="T98" s="36">
        <v>0</v>
      </c>
      <c r="U98" s="2">
        <v>0</v>
      </c>
      <c r="V98" s="2">
        <v>0</v>
      </c>
      <c r="W98" s="2">
        <v>0</v>
      </c>
      <c r="X98" s="2">
        <v>0</v>
      </c>
      <c r="Y98" s="76">
        <v>0</v>
      </c>
      <c r="Z98" s="76">
        <v>0</v>
      </c>
      <c r="AA98" s="76">
        <v>0</v>
      </c>
      <c r="AB98" s="2">
        <v>0</v>
      </c>
      <c r="AC98" s="2">
        <v>0</v>
      </c>
      <c r="AD98" s="2">
        <v>0</v>
      </c>
      <c r="AE98" s="3">
        <v>0</v>
      </c>
      <c r="AF98" s="3">
        <v>0</v>
      </c>
      <c r="AG98" s="36">
        <v>0</v>
      </c>
      <c r="AH98" s="36">
        <v>0</v>
      </c>
      <c r="AI98" s="36">
        <v>0</v>
      </c>
      <c r="AL98" s="83">
        <f t="shared" si="3"/>
        <v>1</v>
      </c>
      <c r="AM98" s="83">
        <f t="shared" si="4"/>
        <v>1</v>
      </c>
      <c r="AN98" s="83">
        <f t="shared" si="5"/>
        <v>0</v>
      </c>
    </row>
    <row r="99" spans="1:40" x14ac:dyDescent="0.45">
      <c r="A99" s="60">
        <v>44143</v>
      </c>
      <c r="B99" s="79" t="s">
        <v>185</v>
      </c>
      <c r="C99" s="79" t="s">
        <v>61</v>
      </c>
      <c r="D99" s="2">
        <v>122</v>
      </c>
      <c r="E99" s="2">
        <v>85</v>
      </c>
      <c r="F99" s="2">
        <v>37</v>
      </c>
      <c r="G99" s="76">
        <v>1088044</v>
      </c>
      <c r="H99" s="76">
        <v>751957</v>
      </c>
      <c r="I99" s="76">
        <v>336087</v>
      </c>
      <c r="J99" s="2">
        <v>121</v>
      </c>
      <c r="K99" s="2">
        <v>0</v>
      </c>
      <c r="L99" s="2">
        <v>1</v>
      </c>
      <c r="M99" s="3">
        <v>1078044</v>
      </c>
      <c r="N99" s="3">
        <v>8909</v>
      </c>
      <c r="O99" s="36">
        <v>0.97499999999999998</v>
      </c>
      <c r="P99" s="36">
        <v>2.5000000000000001E-2</v>
      </c>
      <c r="Q99" s="36">
        <v>0</v>
      </c>
      <c r="R99" s="36">
        <v>0.99199999999999999</v>
      </c>
      <c r="S99" s="36">
        <v>0</v>
      </c>
      <c r="T99" s="36">
        <v>8.0000000000000002E-3</v>
      </c>
      <c r="U99" s="2">
        <v>1</v>
      </c>
      <c r="V99" s="2">
        <v>1</v>
      </c>
      <c r="W99" s="2">
        <v>1</v>
      </c>
      <c r="X99" s="2">
        <v>0</v>
      </c>
      <c r="Y99" s="76">
        <v>10000</v>
      </c>
      <c r="Z99" s="76">
        <v>10000</v>
      </c>
      <c r="AA99" s="76">
        <v>0</v>
      </c>
      <c r="AB99" s="2">
        <v>1</v>
      </c>
      <c r="AC99" s="2">
        <v>0</v>
      </c>
      <c r="AD99" s="2">
        <v>1</v>
      </c>
      <c r="AE99" s="3">
        <v>5000</v>
      </c>
      <c r="AF99" s="3">
        <v>5000</v>
      </c>
      <c r="AG99" s="36">
        <v>1</v>
      </c>
      <c r="AH99" s="36">
        <v>0</v>
      </c>
      <c r="AI99" s="36">
        <v>0</v>
      </c>
      <c r="AL99" s="83">
        <f t="shared" si="3"/>
        <v>1</v>
      </c>
      <c r="AM99" s="83">
        <f t="shared" si="4"/>
        <v>1</v>
      </c>
      <c r="AN99" s="83">
        <f t="shared" si="5"/>
        <v>1</v>
      </c>
    </row>
    <row r="100" spans="1:40" x14ac:dyDescent="0.45">
      <c r="A100" s="60">
        <v>44143</v>
      </c>
      <c r="B100" s="79" t="s">
        <v>186</v>
      </c>
      <c r="C100" s="79" t="s">
        <v>61</v>
      </c>
      <c r="D100" s="2">
        <v>1096</v>
      </c>
      <c r="E100" s="2">
        <v>725</v>
      </c>
      <c r="F100" s="2">
        <v>371</v>
      </c>
      <c r="G100" s="76">
        <v>10410574</v>
      </c>
      <c r="H100" s="76">
        <v>6834003</v>
      </c>
      <c r="I100" s="76">
        <v>3576571</v>
      </c>
      <c r="J100" s="2">
        <v>1070</v>
      </c>
      <c r="K100" s="2">
        <v>26</v>
      </c>
      <c r="L100" s="2">
        <v>0</v>
      </c>
      <c r="M100" s="3">
        <v>10201118</v>
      </c>
      <c r="N100" s="3">
        <v>9534</v>
      </c>
      <c r="O100" s="36">
        <v>0.94699999999999995</v>
      </c>
      <c r="P100" s="36">
        <v>3.1E-2</v>
      </c>
      <c r="Q100" s="36">
        <v>2.1999999999999999E-2</v>
      </c>
      <c r="R100" s="36">
        <v>0.97699999999999998</v>
      </c>
      <c r="S100" s="36">
        <v>2.3E-2</v>
      </c>
      <c r="T100" s="36">
        <v>0</v>
      </c>
      <c r="U100" s="2">
        <v>0</v>
      </c>
      <c r="V100" s="2">
        <v>4</v>
      </c>
      <c r="W100" s="2">
        <v>4</v>
      </c>
      <c r="X100" s="2">
        <v>0</v>
      </c>
      <c r="Y100" s="76">
        <v>40000</v>
      </c>
      <c r="Z100" s="76">
        <v>40000</v>
      </c>
      <c r="AA100" s="76">
        <v>0</v>
      </c>
      <c r="AB100" s="2">
        <v>4</v>
      </c>
      <c r="AC100" s="2">
        <v>0</v>
      </c>
      <c r="AD100" s="2">
        <v>0</v>
      </c>
      <c r="AE100" s="3">
        <v>40000</v>
      </c>
      <c r="AF100" s="3">
        <v>10000</v>
      </c>
      <c r="AG100" s="36">
        <v>1</v>
      </c>
      <c r="AH100" s="36">
        <v>0</v>
      </c>
      <c r="AI100" s="36">
        <v>0</v>
      </c>
      <c r="AL100" s="83">
        <f t="shared" si="3"/>
        <v>1</v>
      </c>
      <c r="AM100" s="83">
        <f t="shared" si="4"/>
        <v>1</v>
      </c>
      <c r="AN100" s="83">
        <f t="shared" si="5"/>
        <v>1</v>
      </c>
    </row>
    <row r="101" spans="1:40" x14ac:dyDescent="0.45">
      <c r="A101" s="60">
        <v>44143</v>
      </c>
      <c r="B101" s="79" t="s">
        <v>187</v>
      </c>
      <c r="C101" s="79" t="s">
        <v>76</v>
      </c>
      <c r="D101" s="2">
        <v>113</v>
      </c>
      <c r="E101" s="2">
        <v>74</v>
      </c>
      <c r="F101" s="2">
        <v>39</v>
      </c>
      <c r="G101" s="76">
        <v>1082031</v>
      </c>
      <c r="H101" s="76">
        <v>697031</v>
      </c>
      <c r="I101" s="76">
        <v>385000</v>
      </c>
      <c r="J101" s="2">
        <v>101</v>
      </c>
      <c r="K101" s="2">
        <v>12</v>
      </c>
      <c r="L101" s="2">
        <v>0</v>
      </c>
      <c r="M101" s="3">
        <v>959030</v>
      </c>
      <c r="N101" s="3">
        <v>9495</v>
      </c>
      <c r="O101" s="36">
        <v>0.90100000000000002</v>
      </c>
      <c r="P101" s="36">
        <v>6.9000000000000006E-2</v>
      </c>
      <c r="Q101" s="36">
        <v>0.03</v>
      </c>
      <c r="R101" s="36">
        <v>0.89400000000000002</v>
      </c>
      <c r="S101" s="36">
        <v>0.106</v>
      </c>
      <c r="T101" s="36">
        <v>0</v>
      </c>
      <c r="U101" s="2">
        <v>0</v>
      </c>
      <c r="V101" s="2">
        <v>0</v>
      </c>
      <c r="W101" s="2">
        <v>0</v>
      </c>
      <c r="X101" s="2">
        <v>0</v>
      </c>
      <c r="Y101" s="76">
        <v>0</v>
      </c>
      <c r="Z101" s="76">
        <v>0</v>
      </c>
      <c r="AA101" s="76">
        <v>0</v>
      </c>
      <c r="AB101" s="2">
        <v>0</v>
      </c>
      <c r="AC101" s="2">
        <v>0</v>
      </c>
      <c r="AD101" s="2">
        <v>0</v>
      </c>
      <c r="AE101" s="3">
        <v>0</v>
      </c>
      <c r="AF101" s="3">
        <v>0</v>
      </c>
      <c r="AG101" s="36">
        <v>0</v>
      </c>
      <c r="AH101" s="36">
        <v>0</v>
      </c>
      <c r="AI101" s="36">
        <v>0</v>
      </c>
      <c r="AL101" s="83">
        <f t="shared" si="3"/>
        <v>1</v>
      </c>
      <c r="AM101" s="83">
        <f t="shared" si="4"/>
        <v>1</v>
      </c>
      <c r="AN101" s="83">
        <f t="shared" si="5"/>
        <v>0</v>
      </c>
    </row>
    <row r="102" spans="1:40" x14ac:dyDescent="0.45">
      <c r="A102" s="60">
        <v>44143</v>
      </c>
      <c r="B102" s="79" t="s">
        <v>188</v>
      </c>
      <c r="C102" s="79" t="s">
        <v>189</v>
      </c>
      <c r="D102" s="2">
        <v>28566</v>
      </c>
      <c r="E102" s="2">
        <v>21021</v>
      </c>
      <c r="F102" s="2">
        <v>7545</v>
      </c>
      <c r="G102" s="76">
        <v>196238425</v>
      </c>
      <c r="H102" s="76">
        <v>136519721</v>
      </c>
      <c r="I102" s="76">
        <v>59718704</v>
      </c>
      <c r="J102" s="2">
        <v>28085</v>
      </c>
      <c r="K102" s="2">
        <v>339</v>
      </c>
      <c r="L102" s="2">
        <v>142</v>
      </c>
      <c r="M102" s="3">
        <v>191222403</v>
      </c>
      <c r="N102" s="3">
        <v>6809</v>
      </c>
      <c r="O102" s="36">
        <v>0.97799999999999998</v>
      </c>
      <c r="P102" s="36">
        <v>1.2E-2</v>
      </c>
      <c r="Q102" s="36">
        <v>0.01</v>
      </c>
      <c r="R102" s="36">
        <v>0.98299999999999998</v>
      </c>
      <c r="S102" s="36">
        <v>1.2E-2</v>
      </c>
      <c r="T102" s="36">
        <v>5.0000000000000001E-3</v>
      </c>
      <c r="U102" s="2">
        <v>132</v>
      </c>
      <c r="V102" s="2">
        <v>118</v>
      </c>
      <c r="W102" s="2">
        <v>81</v>
      </c>
      <c r="X102" s="2">
        <v>37</v>
      </c>
      <c r="Y102" s="76">
        <v>800459</v>
      </c>
      <c r="Z102" s="76">
        <v>578567</v>
      </c>
      <c r="AA102" s="76">
        <v>221892</v>
      </c>
      <c r="AB102" s="2">
        <v>108</v>
      </c>
      <c r="AC102" s="2">
        <v>0</v>
      </c>
      <c r="AD102" s="2">
        <v>142</v>
      </c>
      <c r="AE102" s="3">
        <v>765606</v>
      </c>
      <c r="AF102" s="3">
        <v>7089</v>
      </c>
      <c r="AG102" s="36">
        <v>0.98099999999999998</v>
      </c>
      <c r="AH102" s="36">
        <v>8.9999999999999993E-3</v>
      </c>
      <c r="AI102" s="36">
        <v>8.9999999999999993E-3</v>
      </c>
      <c r="AL102" s="83">
        <f t="shared" si="3"/>
        <v>1</v>
      </c>
      <c r="AM102" s="83">
        <f t="shared" si="4"/>
        <v>1</v>
      </c>
      <c r="AN102" s="83">
        <f t="shared" si="5"/>
        <v>0.999</v>
      </c>
    </row>
    <row r="103" spans="1:40" x14ac:dyDescent="0.45">
      <c r="A103" s="60">
        <v>44143</v>
      </c>
      <c r="B103" s="1" t="s">
        <v>190</v>
      </c>
      <c r="C103" s="1" t="s">
        <v>23</v>
      </c>
      <c r="D103" s="2">
        <v>13362</v>
      </c>
      <c r="E103" s="2">
        <v>8927</v>
      </c>
      <c r="F103" s="2">
        <v>4435</v>
      </c>
      <c r="G103" s="76">
        <v>117371224</v>
      </c>
      <c r="H103" s="76">
        <v>77146723</v>
      </c>
      <c r="I103" s="76">
        <v>40224501</v>
      </c>
      <c r="J103" s="2">
        <v>13177</v>
      </c>
      <c r="K103" s="2">
        <v>122</v>
      </c>
      <c r="L103" s="2">
        <v>63</v>
      </c>
      <c r="M103" s="3">
        <v>114780597</v>
      </c>
      <c r="N103" s="3">
        <v>8711</v>
      </c>
      <c r="O103" s="36">
        <v>0.99099999999999999</v>
      </c>
      <c r="P103" s="36">
        <v>6.0000000000000001E-3</v>
      </c>
      <c r="Q103" s="36">
        <v>3.0000000000000001E-3</v>
      </c>
      <c r="R103" s="36">
        <v>0.98799999999999999</v>
      </c>
      <c r="S103" s="36">
        <v>7.0000000000000001E-3</v>
      </c>
      <c r="T103" s="36">
        <v>5.0000000000000001E-3</v>
      </c>
      <c r="U103" s="2">
        <v>66</v>
      </c>
      <c r="V103" s="2">
        <v>69</v>
      </c>
      <c r="W103" s="2">
        <v>51</v>
      </c>
      <c r="X103" s="2">
        <v>18</v>
      </c>
      <c r="Y103" s="76">
        <v>542731</v>
      </c>
      <c r="Z103" s="76">
        <v>397118</v>
      </c>
      <c r="AA103" s="76">
        <v>145613</v>
      </c>
      <c r="AB103" s="2">
        <v>71</v>
      </c>
      <c r="AC103" s="2">
        <v>1</v>
      </c>
      <c r="AD103" s="2">
        <v>63</v>
      </c>
      <c r="AE103" s="3">
        <v>578751</v>
      </c>
      <c r="AF103" s="3">
        <v>8151</v>
      </c>
      <c r="AG103" s="36">
        <v>1</v>
      </c>
      <c r="AH103" s="36">
        <v>0</v>
      </c>
      <c r="AI103" s="36">
        <v>0</v>
      </c>
      <c r="AL103" s="83">
        <f t="shared" si="3"/>
        <v>1</v>
      </c>
      <c r="AM103" s="83">
        <f t="shared" si="4"/>
        <v>1</v>
      </c>
      <c r="AN103" s="83">
        <f t="shared" si="5"/>
        <v>1</v>
      </c>
    </row>
    <row r="104" spans="1:40" x14ac:dyDescent="0.45">
      <c r="A104" s="60">
        <v>44143</v>
      </c>
      <c r="B104" s="1" t="s">
        <v>191</v>
      </c>
      <c r="C104" s="1" t="s">
        <v>23</v>
      </c>
      <c r="D104" s="2">
        <v>9690</v>
      </c>
      <c r="E104" s="2">
        <v>6512</v>
      </c>
      <c r="F104" s="2">
        <v>3178</v>
      </c>
      <c r="G104" s="76">
        <v>88140855</v>
      </c>
      <c r="H104" s="76">
        <v>58146787</v>
      </c>
      <c r="I104" s="76">
        <v>29994068</v>
      </c>
      <c r="J104" s="2">
        <v>9545</v>
      </c>
      <c r="K104" s="2">
        <v>92</v>
      </c>
      <c r="L104" s="2">
        <v>53</v>
      </c>
      <c r="M104" s="3">
        <v>85938089</v>
      </c>
      <c r="N104" s="3">
        <v>9003</v>
      </c>
      <c r="O104" s="36">
        <v>0.92900000000000005</v>
      </c>
      <c r="P104" s="36">
        <v>5.5E-2</v>
      </c>
      <c r="Q104" s="36">
        <v>1.6E-2</v>
      </c>
      <c r="R104" s="36">
        <v>0.99299999999999999</v>
      </c>
      <c r="S104" s="36">
        <v>1E-3</v>
      </c>
      <c r="T104" s="36">
        <v>6.0000000000000001E-3</v>
      </c>
      <c r="U104" s="2">
        <v>48</v>
      </c>
      <c r="V104" s="2">
        <v>57</v>
      </c>
      <c r="W104" s="2">
        <v>36</v>
      </c>
      <c r="X104" s="2">
        <v>21</v>
      </c>
      <c r="Y104" s="76">
        <v>478742</v>
      </c>
      <c r="Z104" s="76">
        <v>316386</v>
      </c>
      <c r="AA104" s="76">
        <v>162356</v>
      </c>
      <c r="AB104" s="2">
        <v>49</v>
      </c>
      <c r="AC104" s="2">
        <v>3</v>
      </c>
      <c r="AD104" s="2">
        <v>53</v>
      </c>
      <c r="AE104" s="3">
        <v>397496</v>
      </c>
      <c r="AF104" s="3">
        <v>8112</v>
      </c>
      <c r="AG104" s="36">
        <v>0.91800000000000004</v>
      </c>
      <c r="AH104" s="36">
        <v>0</v>
      </c>
      <c r="AI104" s="36">
        <v>8.2000000000000003E-2</v>
      </c>
      <c r="AL104" s="83">
        <f t="shared" si="3"/>
        <v>1</v>
      </c>
      <c r="AM104" s="83">
        <f t="shared" si="4"/>
        <v>1</v>
      </c>
      <c r="AN104" s="83">
        <f t="shared" si="5"/>
        <v>1</v>
      </c>
    </row>
    <row r="105" spans="1:40" x14ac:dyDescent="0.45">
      <c r="A105" s="60">
        <v>44143</v>
      </c>
      <c r="B105" s="1" t="s">
        <v>192</v>
      </c>
      <c r="C105" s="1" t="s">
        <v>193</v>
      </c>
      <c r="D105" s="2">
        <v>12732</v>
      </c>
      <c r="E105" s="2">
        <v>7856</v>
      </c>
      <c r="F105" s="2">
        <v>4876</v>
      </c>
      <c r="G105" s="76">
        <v>120660495.66000001</v>
      </c>
      <c r="H105" s="76">
        <v>73940509.150000006</v>
      </c>
      <c r="I105" s="76">
        <v>46719986.510000005</v>
      </c>
      <c r="J105" s="2">
        <v>12530</v>
      </c>
      <c r="K105" s="2">
        <v>144</v>
      </c>
      <c r="L105" s="2">
        <v>58</v>
      </c>
      <c r="M105" s="3">
        <v>118441710</v>
      </c>
      <c r="N105" s="3">
        <v>9453</v>
      </c>
      <c r="O105" s="36">
        <v>0.81599999999999995</v>
      </c>
      <c r="P105" s="36">
        <v>0.14499999999999999</v>
      </c>
      <c r="Q105" s="36">
        <v>3.9E-2</v>
      </c>
      <c r="R105" s="36">
        <v>0.98499999999999999</v>
      </c>
      <c r="S105" s="36">
        <v>0.01</v>
      </c>
      <c r="T105" s="36">
        <v>5.0000000000000001E-3</v>
      </c>
      <c r="U105" s="2">
        <v>36</v>
      </c>
      <c r="V105" s="2">
        <v>82</v>
      </c>
      <c r="W105" s="2">
        <v>38</v>
      </c>
      <c r="X105" s="2">
        <v>44</v>
      </c>
      <c r="Y105" s="76">
        <v>718199.77</v>
      </c>
      <c r="Z105" s="76">
        <v>327285.39</v>
      </c>
      <c r="AA105" s="76">
        <v>390914.38</v>
      </c>
      <c r="AB105" s="2">
        <v>60</v>
      </c>
      <c r="AC105" s="2">
        <v>0</v>
      </c>
      <c r="AD105" s="2">
        <v>58</v>
      </c>
      <c r="AE105" s="3">
        <v>510127</v>
      </c>
      <c r="AF105" s="3">
        <v>8502</v>
      </c>
      <c r="AG105" s="36">
        <v>0.93300000000000005</v>
      </c>
      <c r="AH105" s="36">
        <v>0.05</v>
      </c>
      <c r="AI105" s="36">
        <v>1.7000000000000001E-2</v>
      </c>
      <c r="AL105" s="83">
        <f t="shared" si="3"/>
        <v>1</v>
      </c>
      <c r="AM105" s="83">
        <f t="shared" si="4"/>
        <v>1</v>
      </c>
      <c r="AN105" s="83">
        <f t="shared" si="5"/>
        <v>1</v>
      </c>
    </row>
    <row r="106" spans="1:40" x14ac:dyDescent="0.45">
      <c r="A106" s="60">
        <v>44143</v>
      </c>
      <c r="B106" s="1" t="s">
        <v>194</v>
      </c>
      <c r="C106" s="1" t="s">
        <v>195</v>
      </c>
      <c r="D106" s="2">
        <v>97753</v>
      </c>
      <c r="E106" s="2">
        <v>68582</v>
      </c>
      <c r="F106" s="2">
        <v>29171</v>
      </c>
      <c r="G106" s="76">
        <v>762244174.43000007</v>
      </c>
      <c r="H106" s="76">
        <v>490716173.42000002</v>
      </c>
      <c r="I106" s="76">
        <v>271528001.01000005</v>
      </c>
      <c r="J106" s="2">
        <v>96917</v>
      </c>
      <c r="K106" s="2">
        <v>693</v>
      </c>
      <c r="L106" s="2">
        <v>167</v>
      </c>
      <c r="M106" s="3">
        <v>754400561</v>
      </c>
      <c r="N106" s="3">
        <v>7784</v>
      </c>
      <c r="O106" s="36">
        <v>0.92400000000000004</v>
      </c>
      <c r="P106" s="36">
        <v>0.05</v>
      </c>
      <c r="Q106" s="36">
        <v>2.5000000000000001E-2</v>
      </c>
      <c r="R106" s="36">
        <v>0.99099999999999999</v>
      </c>
      <c r="S106" s="36">
        <v>7.0000000000000001E-3</v>
      </c>
      <c r="T106" s="36">
        <v>2E-3</v>
      </c>
      <c r="U106" s="2">
        <v>177</v>
      </c>
      <c r="V106" s="2">
        <v>513</v>
      </c>
      <c r="W106" s="2">
        <v>384</v>
      </c>
      <c r="X106" s="2">
        <v>129</v>
      </c>
      <c r="Y106" s="76">
        <v>3730055.69</v>
      </c>
      <c r="Z106" s="76">
        <v>2586200.09</v>
      </c>
      <c r="AA106" s="76">
        <v>1143855.6000000001</v>
      </c>
      <c r="AB106" s="2">
        <v>520</v>
      </c>
      <c r="AC106" s="2">
        <v>9</v>
      </c>
      <c r="AD106" s="2">
        <v>167</v>
      </c>
      <c r="AE106" s="3">
        <v>3779602</v>
      </c>
      <c r="AF106" s="3">
        <v>7268</v>
      </c>
      <c r="AG106" s="36">
        <v>0.94399999999999995</v>
      </c>
      <c r="AH106" s="36">
        <v>2.9000000000000001E-2</v>
      </c>
      <c r="AI106" s="36">
        <v>2.7E-2</v>
      </c>
      <c r="AL106" s="83">
        <f t="shared" si="3"/>
        <v>1</v>
      </c>
      <c r="AM106" s="83">
        <f t="shared" si="4"/>
        <v>0.99900000000000011</v>
      </c>
      <c r="AN106" s="83">
        <f t="shared" si="5"/>
        <v>1</v>
      </c>
    </row>
    <row r="107" spans="1:40" x14ac:dyDescent="0.45">
      <c r="A107" s="60">
        <v>44143</v>
      </c>
      <c r="B107" s="1" t="s">
        <v>196</v>
      </c>
      <c r="C107" s="1" t="s">
        <v>197</v>
      </c>
      <c r="D107" s="2">
        <v>7111</v>
      </c>
      <c r="E107" s="2">
        <v>4679</v>
      </c>
      <c r="F107" s="2">
        <v>2432</v>
      </c>
      <c r="G107" s="76">
        <v>60983122.170000002</v>
      </c>
      <c r="H107" s="76">
        <v>39518462.239999995</v>
      </c>
      <c r="I107" s="76">
        <v>21464659.930000003</v>
      </c>
      <c r="J107" s="2">
        <v>6959</v>
      </c>
      <c r="K107" s="2">
        <v>123</v>
      </c>
      <c r="L107" s="2">
        <v>29</v>
      </c>
      <c r="M107" s="3">
        <v>59244761</v>
      </c>
      <c r="N107" s="3">
        <v>8513</v>
      </c>
      <c r="O107" s="36">
        <v>0.82599999999999996</v>
      </c>
      <c r="P107" s="36">
        <v>0.126</v>
      </c>
      <c r="Q107" s="36">
        <v>4.9000000000000002E-2</v>
      </c>
      <c r="R107" s="36">
        <v>0.98</v>
      </c>
      <c r="S107" s="36">
        <v>1.6E-2</v>
      </c>
      <c r="T107" s="36">
        <v>4.0000000000000001E-3</v>
      </c>
      <c r="U107" s="2">
        <v>24</v>
      </c>
      <c r="V107" s="2">
        <v>41</v>
      </c>
      <c r="W107" s="2">
        <v>28</v>
      </c>
      <c r="X107" s="2">
        <v>13</v>
      </c>
      <c r="Y107" s="76">
        <v>368200.39</v>
      </c>
      <c r="Z107" s="76">
        <v>264179.49</v>
      </c>
      <c r="AA107" s="76">
        <v>104020.9</v>
      </c>
      <c r="AB107" s="2">
        <v>35</v>
      </c>
      <c r="AC107" s="2">
        <v>1</v>
      </c>
      <c r="AD107" s="2">
        <v>29</v>
      </c>
      <c r="AE107" s="3">
        <v>309462</v>
      </c>
      <c r="AF107" s="3">
        <v>8842</v>
      </c>
      <c r="AG107" s="36">
        <v>0.77100000000000002</v>
      </c>
      <c r="AH107" s="36">
        <v>0.2</v>
      </c>
      <c r="AI107" s="36">
        <v>2.9000000000000001E-2</v>
      </c>
      <c r="AL107" s="83">
        <f t="shared" si="3"/>
        <v>1</v>
      </c>
      <c r="AM107" s="83">
        <f t="shared" si="4"/>
        <v>1.0009999999999999</v>
      </c>
      <c r="AN107" s="83">
        <f t="shared" si="5"/>
        <v>1</v>
      </c>
    </row>
    <row r="108" spans="1:40" x14ac:dyDescent="0.45">
      <c r="A108" s="60">
        <v>44143</v>
      </c>
      <c r="B108" s="1" t="s">
        <v>198</v>
      </c>
      <c r="C108" s="1" t="s">
        <v>199</v>
      </c>
      <c r="D108" s="2">
        <v>446865</v>
      </c>
      <c r="E108" s="2">
        <v>325569</v>
      </c>
      <c r="F108" s="2">
        <v>121296</v>
      </c>
      <c r="G108" s="76">
        <v>3210930892</v>
      </c>
      <c r="H108" s="76">
        <v>2293887562</v>
      </c>
      <c r="I108" s="76">
        <v>917043330</v>
      </c>
      <c r="J108" s="2">
        <v>437253</v>
      </c>
      <c r="K108" s="2">
        <v>7496</v>
      </c>
      <c r="L108" s="2">
        <v>2116</v>
      </c>
      <c r="M108" s="3">
        <v>3143404746</v>
      </c>
      <c r="N108" s="3">
        <v>7189</v>
      </c>
      <c r="O108" s="36">
        <v>0.97599999999999998</v>
      </c>
      <c r="P108" s="36">
        <v>1.0999999999999999E-2</v>
      </c>
      <c r="Q108" s="36">
        <v>1.2999999999999999E-2</v>
      </c>
      <c r="R108" s="36">
        <v>0.97899999999999998</v>
      </c>
      <c r="S108" s="36">
        <v>1.6E-2</v>
      </c>
      <c r="T108" s="36">
        <v>5.0000000000000001E-3</v>
      </c>
      <c r="U108" s="2">
        <v>2092</v>
      </c>
      <c r="V108" s="2">
        <v>2976</v>
      </c>
      <c r="W108" s="2">
        <v>1920</v>
      </c>
      <c r="X108" s="2">
        <v>1056</v>
      </c>
      <c r="Y108" s="76">
        <v>18514460</v>
      </c>
      <c r="Z108" s="76">
        <v>12825981</v>
      </c>
      <c r="AA108" s="76">
        <v>5688479</v>
      </c>
      <c r="AB108" s="2">
        <v>2911</v>
      </c>
      <c r="AC108" s="2">
        <v>41</v>
      </c>
      <c r="AD108" s="2">
        <v>2116</v>
      </c>
      <c r="AE108" s="3">
        <v>18396919</v>
      </c>
      <c r="AF108" s="3">
        <v>6320</v>
      </c>
      <c r="AG108" s="36">
        <v>0.98699999999999999</v>
      </c>
      <c r="AH108" s="36">
        <v>7.0000000000000001E-3</v>
      </c>
      <c r="AI108" s="36">
        <v>7.0000000000000001E-3</v>
      </c>
      <c r="AL108" s="83">
        <f t="shared" si="3"/>
        <v>1</v>
      </c>
      <c r="AM108" s="83">
        <f t="shared" si="4"/>
        <v>1</v>
      </c>
      <c r="AN108" s="83">
        <f t="shared" si="5"/>
        <v>1.0009999999999999</v>
      </c>
    </row>
    <row r="109" spans="1:40" x14ac:dyDescent="0.45">
      <c r="A109" s="60">
        <v>44143</v>
      </c>
      <c r="B109" s="1" t="s">
        <v>272</v>
      </c>
      <c r="C109" s="1" t="s">
        <v>281</v>
      </c>
      <c r="D109" s="2">
        <v>468</v>
      </c>
      <c r="E109" s="2">
        <v>374</v>
      </c>
      <c r="F109" s="2">
        <v>94</v>
      </c>
      <c r="G109" s="76">
        <v>3194998</v>
      </c>
      <c r="H109" s="76">
        <v>2506490</v>
      </c>
      <c r="I109" s="76">
        <v>688508</v>
      </c>
      <c r="J109" s="2">
        <v>438</v>
      </c>
      <c r="K109" s="2">
        <v>25</v>
      </c>
      <c r="L109" s="2">
        <v>5</v>
      </c>
      <c r="M109" s="3">
        <v>2870335</v>
      </c>
      <c r="N109" s="3">
        <v>6553</v>
      </c>
      <c r="O109" s="36">
        <v>0.749</v>
      </c>
      <c r="P109" s="36">
        <v>0.16700000000000001</v>
      </c>
      <c r="Q109" s="36">
        <v>8.4000000000000005E-2</v>
      </c>
      <c r="R109" s="36">
        <v>0.94</v>
      </c>
      <c r="S109" s="36">
        <v>4.9000000000000002E-2</v>
      </c>
      <c r="T109" s="36">
        <v>1.0999999999999999E-2</v>
      </c>
      <c r="U109" s="2">
        <v>3</v>
      </c>
      <c r="V109" s="2">
        <v>2</v>
      </c>
      <c r="W109" s="2">
        <v>2</v>
      </c>
      <c r="X109" s="2">
        <v>0</v>
      </c>
      <c r="Y109" s="76">
        <v>20000</v>
      </c>
      <c r="Z109" s="76">
        <v>20000</v>
      </c>
      <c r="AA109" s="76">
        <v>0</v>
      </c>
      <c r="AB109" s="2">
        <v>0</v>
      </c>
      <c r="AC109" s="2">
        <v>0</v>
      </c>
      <c r="AD109" s="2">
        <v>5</v>
      </c>
      <c r="AE109" s="3">
        <v>0</v>
      </c>
      <c r="AF109" s="3">
        <v>0</v>
      </c>
      <c r="AG109" s="36">
        <v>0</v>
      </c>
      <c r="AH109" s="36">
        <v>0</v>
      </c>
      <c r="AI109" s="36">
        <v>0</v>
      </c>
      <c r="AL109" s="83">
        <f t="shared" si="3"/>
        <v>1</v>
      </c>
      <c r="AM109" s="83">
        <f t="shared" si="4"/>
        <v>1</v>
      </c>
      <c r="AN109" s="83">
        <f t="shared" si="5"/>
        <v>0</v>
      </c>
    </row>
    <row r="110" spans="1:40" x14ac:dyDescent="0.45">
      <c r="A110" s="60">
        <v>44143</v>
      </c>
      <c r="B110" s="1" t="s">
        <v>200</v>
      </c>
      <c r="C110" s="1" t="s">
        <v>176</v>
      </c>
      <c r="D110" s="2">
        <v>138312</v>
      </c>
      <c r="E110" s="2">
        <v>99895</v>
      </c>
      <c r="F110" s="2">
        <v>38417</v>
      </c>
      <c r="G110" s="76">
        <v>1054246086</v>
      </c>
      <c r="H110" s="76">
        <v>735691263</v>
      </c>
      <c r="I110" s="76">
        <v>318554823</v>
      </c>
      <c r="J110" s="2">
        <v>136758</v>
      </c>
      <c r="K110" s="2">
        <v>1161</v>
      </c>
      <c r="L110" s="2">
        <v>393</v>
      </c>
      <c r="M110" s="3">
        <v>1041609989</v>
      </c>
      <c r="N110" s="3">
        <v>7616</v>
      </c>
      <c r="O110" s="36">
        <v>0.86199999999999999</v>
      </c>
      <c r="P110" s="36">
        <v>0.104</v>
      </c>
      <c r="Q110" s="36">
        <v>3.5000000000000003E-2</v>
      </c>
      <c r="R110" s="36">
        <v>0.98899999999999999</v>
      </c>
      <c r="S110" s="36">
        <v>8.0000000000000002E-3</v>
      </c>
      <c r="T110" s="36">
        <v>3.0000000000000001E-3</v>
      </c>
      <c r="U110" s="2">
        <v>323</v>
      </c>
      <c r="V110" s="2">
        <v>620</v>
      </c>
      <c r="W110" s="2">
        <v>423</v>
      </c>
      <c r="X110" s="2">
        <v>197</v>
      </c>
      <c r="Y110" s="76">
        <v>4399909</v>
      </c>
      <c r="Z110" s="76">
        <v>3055134</v>
      </c>
      <c r="AA110" s="76">
        <v>1344775</v>
      </c>
      <c r="AB110" s="2">
        <v>549</v>
      </c>
      <c r="AC110" s="2">
        <v>1</v>
      </c>
      <c r="AD110" s="2">
        <v>393</v>
      </c>
      <c r="AE110" s="3">
        <v>3996684</v>
      </c>
      <c r="AF110" s="3">
        <v>7280</v>
      </c>
      <c r="AG110" s="36">
        <v>0.90300000000000002</v>
      </c>
      <c r="AH110" s="36">
        <v>7.0999999999999994E-2</v>
      </c>
      <c r="AI110" s="36">
        <v>2.5999999999999999E-2</v>
      </c>
      <c r="AL110" s="83">
        <f t="shared" si="3"/>
        <v>1</v>
      </c>
      <c r="AM110" s="83">
        <f t="shared" si="4"/>
        <v>1.0009999999999999</v>
      </c>
      <c r="AN110" s="83">
        <f t="shared" si="5"/>
        <v>1</v>
      </c>
    </row>
    <row r="111" spans="1:40" x14ac:dyDescent="0.45">
      <c r="A111" s="60">
        <v>44143</v>
      </c>
      <c r="B111" s="1" t="s">
        <v>201</v>
      </c>
      <c r="C111" s="1" t="s">
        <v>3</v>
      </c>
      <c r="D111" s="2">
        <v>205342</v>
      </c>
      <c r="E111" s="2">
        <v>142251</v>
      </c>
      <c r="F111" s="2">
        <v>63091</v>
      </c>
      <c r="G111" s="76">
        <v>1634860383.26</v>
      </c>
      <c r="H111" s="76">
        <v>1107736295.8899999</v>
      </c>
      <c r="I111" s="76">
        <v>527124087.37</v>
      </c>
      <c r="J111" s="2">
        <v>202265</v>
      </c>
      <c r="K111" s="2">
        <v>2830</v>
      </c>
      <c r="L111" s="2">
        <v>247</v>
      </c>
      <c r="M111" s="3">
        <v>1607521411</v>
      </c>
      <c r="N111" s="3">
        <v>7948</v>
      </c>
      <c r="O111" s="36">
        <v>0.90500000000000003</v>
      </c>
      <c r="P111" s="36">
        <v>6.7000000000000004E-2</v>
      </c>
      <c r="Q111" s="36">
        <v>2.8000000000000001E-2</v>
      </c>
      <c r="R111" s="36">
        <v>0.98599999999999999</v>
      </c>
      <c r="S111" s="36">
        <v>1.2999999999999999E-2</v>
      </c>
      <c r="T111" s="36">
        <v>1E-3</v>
      </c>
      <c r="U111" s="2">
        <v>241</v>
      </c>
      <c r="V111" s="2">
        <v>851</v>
      </c>
      <c r="W111" s="2">
        <v>552</v>
      </c>
      <c r="X111" s="2">
        <v>299</v>
      </c>
      <c r="Y111" s="76">
        <v>6360118</v>
      </c>
      <c r="Z111" s="76">
        <v>4290533</v>
      </c>
      <c r="AA111" s="76">
        <v>2069585</v>
      </c>
      <c r="AB111" s="2">
        <v>826</v>
      </c>
      <c r="AC111" s="2">
        <v>19</v>
      </c>
      <c r="AD111" s="2">
        <v>247</v>
      </c>
      <c r="AE111" s="3">
        <v>6132650</v>
      </c>
      <c r="AF111" s="3">
        <v>7425</v>
      </c>
      <c r="AG111" s="36">
        <v>0.97</v>
      </c>
      <c r="AH111" s="36">
        <v>1.9E-2</v>
      </c>
      <c r="AI111" s="36">
        <v>1.0999999999999999E-2</v>
      </c>
      <c r="AL111" s="83">
        <f t="shared" si="3"/>
        <v>1</v>
      </c>
      <c r="AM111" s="83">
        <f t="shared" si="4"/>
        <v>1</v>
      </c>
      <c r="AN111" s="83">
        <f t="shared" si="5"/>
        <v>1</v>
      </c>
    </row>
    <row r="112" spans="1:40" x14ac:dyDescent="0.45">
      <c r="A112" s="60">
        <v>44143</v>
      </c>
      <c r="B112" s="1" t="s">
        <v>203</v>
      </c>
      <c r="C112" s="1" t="s">
        <v>204</v>
      </c>
      <c r="D112" s="2">
        <v>14767</v>
      </c>
      <c r="E112" s="2">
        <v>10272</v>
      </c>
      <c r="F112" s="2">
        <v>4495</v>
      </c>
      <c r="G112" s="76">
        <v>124261874.98999999</v>
      </c>
      <c r="H112" s="76">
        <v>84955959.799999997</v>
      </c>
      <c r="I112" s="76">
        <v>39305915.189999998</v>
      </c>
      <c r="J112" s="2">
        <v>14466</v>
      </c>
      <c r="K112" s="2">
        <v>259</v>
      </c>
      <c r="L112" s="2">
        <v>42</v>
      </c>
      <c r="M112" s="3">
        <v>121685803</v>
      </c>
      <c r="N112" s="3">
        <v>8412</v>
      </c>
      <c r="O112" s="36">
        <v>0.97499999999999998</v>
      </c>
      <c r="P112" s="36">
        <v>1.2999999999999999E-2</v>
      </c>
      <c r="Q112" s="36">
        <v>1.2E-2</v>
      </c>
      <c r="R112" s="36">
        <v>0.98</v>
      </c>
      <c r="S112" s="36">
        <v>1.7000000000000001E-2</v>
      </c>
      <c r="T112" s="36">
        <v>3.0000000000000001E-3</v>
      </c>
      <c r="U112" s="2">
        <v>57</v>
      </c>
      <c r="V112" s="2">
        <v>57</v>
      </c>
      <c r="W112" s="2">
        <v>38</v>
      </c>
      <c r="X112" s="2">
        <v>19</v>
      </c>
      <c r="Y112" s="76">
        <v>469380</v>
      </c>
      <c r="Z112" s="76">
        <v>327990</v>
      </c>
      <c r="AA112" s="76">
        <v>141390</v>
      </c>
      <c r="AB112" s="2">
        <v>72</v>
      </c>
      <c r="AC112" s="2">
        <v>0</v>
      </c>
      <c r="AD112" s="2">
        <v>42</v>
      </c>
      <c r="AE112" s="3">
        <v>643842</v>
      </c>
      <c r="AF112" s="3">
        <v>8942</v>
      </c>
      <c r="AG112" s="36">
        <v>1</v>
      </c>
      <c r="AH112" s="36">
        <v>0</v>
      </c>
      <c r="AI112" s="36">
        <v>0</v>
      </c>
      <c r="AL112" s="83">
        <f t="shared" si="3"/>
        <v>1</v>
      </c>
      <c r="AM112" s="83">
        <f t="shared" si="4"/>
        <v>1</v>
      </c>
      <c r="AN112" s="83">
        <f t="shared" si="5"/>
        <v>1</v>
      </c>
    </row>
    <row r="113" spans="1:40" x14ac:dyDescent="0.45">
      <c r="A113" s="60">
        <v>44143</v>
      </c>
      <c r="B113" s="1" t="s">
        <v>273</v>
      </c>
      <c r="C113" s="1" t="s">
        <v>282</v>
      </c>
      <c r="D113" s="2">
        <v>538</v>
      </c>
      <c r="E113" s="2">
        <v>346</v>
      </c>
      <c r="F113" s="2">
        <v>192</v>
      </c>
      <c r="G113" s="76">
        <v>5197617.5600000005</v>
      </c>
      <c r="H113" s="76">
        <v>3357341.5600000005</v>
      </c>
      <c r="I113" s="76">
        <v>1840276</v>
      </c>
      <c r="J113" s="2">
        <v>436</v>
      </c>
      <c r="K113" s="2">
        <v>36</v>
      </c>
      <c r="L113" s="2">
        <v>14</v>
      </c>
      <c r="M113" s="3">
        <v>4266332</v>
      </c>
      <c r="N113" s="3">
        <v>9785</v>
      </c>
      <c r="O113" s="36">
        <v>0.05</v>
      </c>
      <c r="P113" s="36">
        <v>0.19700000000000001</v>
      </c>
      <c r="Q113" s="36">
        <v>0.752</v>
      </c>
      <c r="R113" s="36">
        <v>0.81299999999999994</v>
      </c>
      <c r="S113" s="36">
        <v>6.3E-2</v>
      </c>
      <c r="T113" s="36">
        <v>2.5999999999999999E-2</v>
      </c>
      <c r="U113" s="2">
        <v>18</v>
      </c>
      <c r="V113" s="2">
        <v>3</v>
      </c>
      <c r="W113" s="2">
        <v>1</v>
      </c>
      <c r="X113" s="2">
        <v>2</v>
      </c>
      <c r="Y113" s="76">
        <v>30000</v>
      </c>
      <c r="Z113" s="76">
        <v>10000</v>
      </c>
      <c r="AA113" s="76">
        <v>20000</v>
      </c>
      <c r="AB113" s="2">
        <v>5</v>
      </c>
      <c r="AC113" s="2">
        <v>2</v>
      </c>
      <c r="AD113" s="2">
        <v>14</v>
      </c>
      <c r="AE113" s="3">
        <v>50000</v>
      </c>
      <c r="AF113" s="3">
        <v>10000</v>
      </c>
      <c r="AG113" s="36">
        <v>0</v>
      </c>
      <c r="AH113" s="36">
        <v>0.2</v>
      </c>
      <c r="AI113" s="36">
        <v>0.8</v>
      </c>
      <c r="AL113" s="83">
        <f t="shared" si="3"/>
        <v>0.90199999999999991</v>
      </c>
      <c r="AM113" s="83">
        <f t="shared" si="4"/>
        <v>0.999</v>
      </c>
      <c r="AN113" s="83">
        <f t="shared" si="5"/>
        <v>1</v>
      </c>
    </row>
    <row r="114" spans="1:40" x14ac:dyDescent="0.45">
      <c r="A114" s="60">
        <v>44143</v>
      </c>
      <c r="B114" s="1" t="s">
        <v>205</v>
      </c>
      <c r="C114" s="1" t="s">
        <v>61</v>
      </c>
      <c r="D114" s="2">
        <v>1688</v>
      </c>
      <c r="E114" s="2">
        <v>1208</v>
      </c>
      <c r="F114" s="2">
        <v>480</v>
      </c>
      <c r="G114" s="76">
        <v>12736735.749999998</v>
      </c>
      <c r="H114" s="76">
        <v>8831690.8199999984</v>
      </c>
      <c r="I114" s="76">
        <v>3905044.93</v>
      </c>
      <c r="J114" s="2">
        <v>1617</v>
      </c>
      <c r="K114" s="2">
        <v>64</v>
      </c>
      <c r="L114" s="2">
        <v>7</v>
      </c>
      <c r="M114" s="3">
        <v>12281774</v>
      </c>
      <c r="N114" s="3">
        <v>7595</v>
      </c>
      <c r="O114" s="36">
        <v>0.81</v>
      </c>
      <c r="P114" s="36">
        <v>0.11600000000000001</v>
      </c>
      <c r="Q114" s="36">
        <v>7.3999999999999996E-2</v>
      </c>
      <c r="R114" s="36">
        <v>0.95799999999999996</v>
      </c>
      <c r="S114" s="36">
        <v>3.7999999999999999E-2</v>
      </c>
      <c r="T114" s="36">
        <v>4.0000000000000001E-3</v>
      </c>
      <c r="U114" s="2">
        <v>0</v>
      </c>
      <c r="V114" s="2">
        <v>20</v>
      </c>
      <c r="W114" s="2">
        <v>16</v>
      </c>
      <c r="X114" s="2">
        <v>4</v>
      </c>
      <c r="Y114" s="76">
        <v>169764</v>
      </c>
      <c r="Z114" s="76">
        <v>136764</v>
      </c>
      <c r="AA114" s="76">
        <v>33000</v>
      </c>
      <c r="AB114" s="2">
        <v>12</v>
      </c>
      <c r="AC114" s="2">
        <v>1</v>
      </c>
      <c r="AD114" s="2">
        <v>7</v>
      </c>
      <c r="AE114" s="3">
        <v>105864</v>
      </c>
      <c r="AF114" s="3">
        <v>8822</v>
      </c>
      <c r="AG114" s="36">
        <v>0.83299999999999996</v>
      </c>
      <c r="AH114" s="36">
        <v>0</v>
      </c>
      <c r="AI114" s="36">
        <v>0.16700000000000001</v>
      </c>
      <c r="AL114" s="83">
        <f t="shared" si="3"/>
        <v>1</v>
      </c>
      <c r="AM114" s="83">
        <f t="shared" si="4"/>
        <v>1</v>
      </c>
      <c r="AN114" s="83">
        <f t="shared" si="5"/>
        <v>1</v>
      </c>
    </row>
    <row r="115" spans="1:40" x14ac:dyDescent="0.45">
      <c r="A115" s="60">
        <v>44143</v>
      </c>
      <c r="B115" s="1" t="s">
        <v>206</v>
      </c>
      <c r="C115" s="1" t="s">
        <v>39</v>
      </c>
      <c r="D115" s="2">
        <v>228</v>
      </c>
      <c r="E115" s="2">
        <v>183</v>
      </c>
      <c r="F115" s="2">
        <v>45</v>
      </c>
      <c r="G115" s="76">
        <v>1681622</v>
      </c>
      <c r="H115" s="76">
        <v>1371537</v>
      </c>
      <c r="I115" s="76">
        <v>310085</v>
      </c>
      <c r="J115" s="2">
        <v>221</v>
      </c>
      <c r="K115" s="2">
        <v>7</v>
      </c>
      <c r="L115" s="2">
        <v>0</v>
      </c>
      <c r="M115" s="3">
        <v>1644518</v>
      </c>
      <c r="N115" s="3">
        <v>7441</v>
      </c>
      <c r="O115" s="36">
        <v>0.97699999999999998</v>
      </c>
      <c r="P115" s="36">
        <v>5.0000000000000001E-3</v>
      </c>
      <c r="Q115" s="36">
        <v>1.7999999999999999E-2</v>
      </c>
      <c r="R115" s="36">
        <v>0.96899999999999997</v>
      </c>
      <c r="S115" s="36">
        <v>3.1E-2</v>
      </c>
      <c r="T115" s="36">
        <v>0</v>
      </c>
      <c r="U115" s="2">
        <v>0</v>
      </c>
      <c r="V115" s="2">
        <v>2</v>
      </c>
      <c r="W115" s="2">
        <v>2</v>
      </c>
      <c r="X115" s="2">
        <v>0</v>
      </c>
      <c r="Y115" s="76">
        <v>7000</v>
      </c>
      <c r="Z115" s="76">
        <v>7000</v>
      </c>
      <c r="AA115" s="76">
        <v>0</v>
      </c>
      <c r="AB115" s="2">
        <v>2</v>
      </c>
      <c r="AC115" s="2">
        <v>0</v>
      </c>
      <c r="AD115" s="2">
        <v>0</v>
      </c>
      <c r="AE115" s="3">
        <v>7000</v>
      </c>
      <c r="AF115" s="3">
        <v>3500</v>
      </c>
      <c r="AG115" s="36">
        <v>1</v>
      </c>
      <c r="AH115" s="36">
        <v>0</v>
      </c>
      <c r="AI115" s="36">
        <v>0</v>
      </c>
      <c r="AL115" s="83">
        <f t="shared" si="3"/>
        <v>1</v>
      </c>
      <c r="AM115" s="83">
        <f t="shared" si="4"/>
        <v>1</v>
      </c>
      <c r="AN115" s="83">
        <f t="shared" si="5"/>
        <v>1</v>
      </c>
    </row>
    <row r="116" spans="1:40" x14ac:dyDescent="0.45">
      <c r="A116" s="60">
        <v>44143</v>
      </c>
      <c r="B116" s="1" t="s">
        <v>207</v>
      </c>
      <c r="C116" s="1" t="s">
        <v>35</v>
      </c>
      <c r="D116" s="2">
        <v>34</v>
      </c>
      <c r="E116" s="2">
        <v>22</v>
      </c>
      <c r="F116" s="2">
        <v>12</v>
      </c>
      <c r="G116" s="76">
        <v>324000</v>
      </c>
      <c r="H116" s="76">
        <v>208500</v>
      </c>
      <c r="I116" s="76">
        <v>115500</v>
      </c>
      <c r="J116" s="2">
        <v>34</v>
      </c>
      <c r="K116" s="2">
        <v>0</v>
      </c>
      <c r="L116" s="2">
        <v>0</v>
      </c>
      <c r="M116" s="3">
        <v>324000</v>
      </c>
      <c r="N116" s="3">
        <v>9529</v>
      </c>
      <c r="O116" s="36">
        <v>0.441</v>
      </c>
      <c r="P116" s="36">
        <v>0.20599999999999999</v>
      </c>
      <c r="Q116" s="36">
        <v>0.35299999999999998</v>
      </c>
      <c r="R116" s="36">
        <v>1</v>
      </c>
      <c r="S116" s="36">
        <v>0</v>
      </c>
      <c r="T116" s="36">
        <v>0</v>
      </c>
      <c r="U116" s="2">
        <v>2</v>
      </c>
      <c r="V116" s="2">
        <v>0</v>
      </c>
      <c r="W116" s="2">
        <v>0</v>
      </c>
      <c r="X116" s="2">
        <v>0</v>
      </c>
      <c r="Y116" s="76">
        <v>0</v>
      </c>
      <c r="Z116" s="76">
        <v>0</v>
      </c>
      <c r="AA116" s="76">
        <v>0</v>
      </c>
      <c r="AB116" s="2">
        <v>2</v>
      </c>
      <c r="AC116" s="2">
        <v>0</v>
      </c>
      <c r="AD116" s="2">
        <v>0</v>
      </c>
      <c r="AE116" s="3">
        <v>20000</v>
      </c>
      <c r="AF116" s="3">
        <v>10000</v>
      </c>
      <c r="AG116" s="36">
        <v>0</v>
      </c>
      <c r="AH116" s="36">
        <v>0</v>
      </c>
      <c r="AI116" s="36">
        <v>1</v>
      </c>
      <c r="AL116" s="83">
        <f t="shared" si="3"/>
        <v>1</v>
      </c>
      <c r="AM116" s="83">
        <f t="shared" si="4"/>
        <v>1</v>
      </c>
      <c r="AN116" s="83">
        <f t="shared" si="5"/>
        <v>1</v>
      </c>
    </row>
    <row r="117" spans="1:40" x14ac:dyDescent="0.45">
      <c r="A117" s="60">
        <v>44143</v>
      </c>
      <c r="B117" s="1" t="s">
        <v>210</v>
      </c>
      <c r="C117" s="1" t="s">
        <v>211</v>
      </c>
      <c r="D117" s="2">
        <v>30546</v>
      </c>
      <c r="E117" s="2">
        <v>22814</v>
      </c>
      <c r="F117" s="2">
        <v>7732</v>
      </c>
      <c r="G117" s="76">
        <v>235763896</v>
      </c>
      <c r="H117" s="76">
        <v>171479913</v>
      </c>
      <c r="I117" s="76">
        <v>64283983</v>
      </c>
      <c r="J117" s="2">
        <v>29799</v>
      </c>
      <c r="K117" s="2">
        <v>525</v>
      </c>
      <c r="L117" s="2">
        <v>222</v>
      </c>
      <c r="M117" s="3">
        <v>230202309</v>
      </c>
      <c r="N117" s="3">
        <v>7725</v>
      </c>
      <c r="O117" s="36">
        <v>0.879</v>
      </c>
      <c r="P117" s="36">
        <v>8.6999999999999994E-2</v>
      </c>
      <c r="Q117" s="36">
        <v>3.4000000000000002E-2</v>
      </c>
      <c r="R117" s="36">
        <v>0.97599999999999998</v>
      </c>
      <c r="S117" s="36">
        <v>1.7000000000000001E-2</v>
      </c>
      <c r="T117" s="36">
        <v>7.0000000000000001E-3</v>
      </c>
      <c r="U117" s="2">
        <v>178</v>
      </c>
      <c r="V117" s="2">
        <v>180</v>
      </c>
      <c r="W117" s="2">
        <v>130</v>
      </c>
      <c r="X117" s="2">
        <v>50</v>
      </c>
      <c r="Y117" s="76">
        <v>1346403</v>
      </c>
      <c r="Z117" s="76">
        <v>999922</v>
      </c>
      <c r="AA117" s="76">
        <v>346481</v>
      </c>
      <c r="AB117" s="2">
        <v>134</v>
      </c>
      <c r="AC117" s="2">
        <v>2</v>
      </c>
      <c r="AD117" s="2">
        <v>222</v>
      </c>
      <c r="AE117" s="3">
        <v>972530</v>
      </c>
      <c r="AF117" s="3">
        <v>7258</v>
      </c>
      <c r="AG117" s="36">
        <v>0.94</v>
      </c>
      <c r="AH117" s="36">
        <v>7.0000000000000001E-3</v>
      </c>
      <c r="AI117" s="36">
        <v>5.1999999999999998E-2</v>
      </c>
      <c r="AL117" s="83">
        <f t="shared" si="3"/>
        <v>1</v>
      </c>
      <c r="AM117" s="83">
        <f t="shared" si="4"/>
        <v>1</v>
      </c>
      <c r="AN117" s="83">
        <f t="shared" si="5"/>
        <v>0.999</v>
      </c>
    </row>
    <row r="118" spans="1:40" x14ac:dyDescent="0.45">
      <c r="A118" s="60">
        <v>44143</v>
      </c>
      <c r="B118" s="1" t="s">
        <v>212</v>
      </c>
      <c r="C118" s="1" t="s">
        <v>213</v>
      </c>
      <c r="D118" s="2">
        <v>25488</v>
      </c>
      <c r="E118" s="2">
        <v>17834</v>
      </c>
      <c r="F118" s="2">
        <v>7654</v>
      </c>
      <c r="G118" s="76">
        <v>195314254.56999999</v>
      </c>
      <c r="H118" s="76">
        <v>134249683.41</v>
      </c>
      <c r="I118" s="76">
        <v>61064571.159999996</v>
      </c>
      <c r="J118" s="2">
        <v>24899</v>
      </c>
      <c r="K118" s="2">
        <v>593</v>
      </c>
      <c r="L118" s="2">
        <v>144</v>
      </c>
      <c r="M118" s="3">
        <v>191761436</v>
      </c>
      <c r="N118" s="3">
        <v>7702</v>
      </c>
      <c r="O118" s="36">
        <v>0.91700000000000004</v>
      </c>
      <c r="P118" s="36">
        <v>4.3999999999999997E-2</v>
      </c>
      <c r="Q118" s="36">
        <v>3.9E-2</v>
      </c>
      <c r="R118" s="36">
        <v>0.97699999999999998</v>
      </c>
      <c r="S118" s="36">
        <v>2.3E-2</v>
      </c>
      <c r="T118" s="36">
        <v>6.0000000000000001E-3</v>
      </c>
      <c r="U118" s="2">
        <v>139</v>
      </c>
      <c r="V118" s="2">
        <v>116</v>
      </c>
      <c r="W118" s="2">
        <v>74</v>
      </c>
      <c r="X118" s="2">
        <v>42</v>
      </c>
      <c r="Y118" s="76">
        <v>800429</v>
      </c>
      <c r="Z118" s="76">
        <v>544131</v>
      </c>
      <c r="AA118" s="76">
        <v>256298</v>
      </c>
      <c r="AB118" s="2">
        <v>108</v>
      </c>
      <c r="AC118" s="2">
        <v>3</v>
      </c>
      <c r="AD118" s="2">
        <v>144</v>
      </c>
      <c r="AE118" s="3">
        <v>775491</v>
      </c>
      <c r="AF118" s="3">
        <v>7180</v>
      </c>
      <c r="AG118" s="36">
        <v>0.88900000000000001</v>
      </c>
      <c r="AH118" s="36">
        <v>7.3999999999999996E-2</v>
      </c>
      <c r="AI118" s="36">
        <v>3.6999999999999998E-2</v>
      </c>
      <c r="AL118" s="83">
        <f t="shared" si="3"/>
        <v>1.006</v>
      </c>
      <c r="AM118" s="83">
        <f t="shared" si="4"/>
        <v>1</v>
      </c>
      <c r="AN118" s="83">
        <f t="shared" si="5"/>
        <v>1</v>
      </c>
    </row>
    <row r="119" spans="1:40" x14ac:dyDescent="0.45">
      <c r="A119" s="60">
        <v>44143</v>
      </c>
      <c r="B119" s="1" t="s">
        <v>214</v>
      </c>
      <c r="C119" s="1" t="s">
        <v>215</v>
      </c>
      <c r="D119" s="2">
        <v>487832</v>
      </c>
      <c r="E119" s="2">
        <v>343755</v>
      </c>
      <c r="F119" s="2">
        <v>144077</v>
      </c>
      <c r="G119" s="76">
        <v>3544291356.6299996</v>
      </c>
      <c r="H119" s="76">
        <v>2385624534.7599998</v>
      </c>
      <c r="I119" s="76">
        <v>1158666821.8699999</v>
      </c>
      <c r="J119" s="2">
        <v>463803</v>
      </c>
      <c r="K119" s="2">
        <v>23466</v>
      </c>
      <c r="L119" s="2">
        <v>562</v>
      </c>
      <c r="M119" s="3">
        <v>3350866919</v>
      </c>
      <c r="N119" s="3">
        <v>7225</v>
      </c>
      <c r="O119" s="36">
        <v>0.96099999999999997</v>
      </c>
      <c r="P119" s="36">
        <v>1.7999999999999999E-2</v>
      </c>
      <c r="Q119" s="36">
        <v>2.1000000000000001E-2</v>
      </c>
      <c r="R119" s="36">
        <v>0.96399999999999997</v>
      </c>
      <c r="S119" s="36">
        <v>3.5000000000000003E-2</v>
      </c>
      <c r="T119" s="36">
        <v>1E-3</v>
      </c>
      <c r="U119" s="2">
        <v>785</v>
      </c>
      <c r="V119" s="2">
        <v>2163</v>
      </c>
      <c r="W119" s="2">
        <v>1377</v>
      </c>
      <c r="X119" s="2">
        <v>786</v>
      </c>
      <c r="Y119" s="76">
        <v>14077499</v>
      </c>
      <c r="Z119" s="76">
        <v>9344899</v>
      </c>
      <c r="AA119" s="76">
        <v>4732600</v>
      </c>
      <c r="AB119" s="2">
        <v>2194</v>
      </c>
      <c r="AC119" s="2">
        <v>192</v>
      </c>
      <c r="AD119" s="2">
        <v>562</v>
      </c>
      <c r="AE119" s="3">
        <v>14393125</v>
      </c>
      <c r="AF119" s="3">
        <v>6560</v>
      </c>
      <c r="AG119" s="36">
        <v>0.94299999999999995</v>
      </c>
      <c r="AH119" s="36">
        <v>2.7E-2</v>
      </c>
      <c r="AI119" s="36">
        <v>0.03</v>
      </c>
      <c r="AL119" s="83">
        <f t="shared" si="3"/>
        <v>1</v>
      </c>
      <c r="AM119" s="83">
        <f t="shared" si="4"/>
        <v>1</v>
      </c>
      <c r="AN119" s="83">
        <f t="shared" si="5"/>
        <v>1</v>
      </c>
    </row>
    <row r="120" spans="1:40" x14ac:dyDescent="0.45">
      <c r="A120" s="60">
        <v>44143</v>
      </c>
      <c r="B120" s="1" t="s">
        <v>216</v>
      </c>
      <c r="C120" s="1" t="s">
        <v>164</v>
      </c>
      <c r="D120" s="2">
        <v>124802</v>
      </c>
      <c r="E120" s="2">
        <v>73545</v>
      </c>
      <c r="F120" s="2">
        <v>51257</v>
      </c>
      <c r="G120" s="76">
        <v>1026709858.5200001</v>
      </c>
      <c r="H120" s="76">
        <v>580774034.3900001</v>
      </c>
      <c r="I120" s="76">
        <v>445935824.13</v>
      </c>
      <c r="J120" s="2">
        <v>122654</v>
      </c>
      <c r="K120" s="2">
        <v>2712</v>
      </c>
      <c r="L120" s="2">
        <v>519</v>
      </c>
      <c r="M120" s="3">
        <v>993683572</v>
      </c>
      <c r="N120" s="3">
        <v>8102</v>
      </c>
      <c r="O120" s="36">
        <v>0.98199999999999998</v>
      </c>
      <c r="P120" s="36">
        <v>1.2E-2</v>
      </c>
      <c r="Q120" s="36">
        <v>6.0000000000000001E-3</v>
      </c>
      <c r="R120" s="36">
        <v>0.98299999999999998</v>
      </c>
      <c r="S120" s="36">
        <v>2.1000000000000001E-2</v>
      </c>
      <c r="T120" s="36">
        <v>4.0000000000000001E-3</v>
      </c>
      <c r="U120" s="2">
        <v>406</v>
      </c>
      <c r="V120" s="2">
        <v>978</v>
      </c>
      <c r="W120" s="2">
        <v>670</v>
      </c>
      <c r="X120" s="2">
        <v>308</v>
      </c>
      <c r="Y120" s="76">
        <v>7367044.4000000004</v>
      </c>
      <c r="Z120" s="76">
        <v>5103976.8100000005</v>
      </c>
      <c r="AA120" s="76">
        <v>2263067.59</v>
      </c>
      <c r="AB120" s="2">
        <v>849</v>
      </c>
      <c r="AC120" s="2">
        <v>16</v>
      </c>
      <c r="AD120" s="2">
        <v>519</v>
      </c>
      <c r="AE120" s="3">
        <v>6437860</v>
      </c>
      <c r="AF120" s="3">
        <v>7583</v>
      </c>
      <c r="AG120" s="36">
        <v>0.97199999999999998</v>
      </c>
      <c r="AH120" s="36">
        <v>1.2E-2</v>
      </c>
      <c r="AI120" s="36">
        <v>1.6E-2</v>
      </c>
      <c r="AL120" s="83">
        <f t="shared" si="3"/>
        <v>1.008</v>
      </c>
      <c r="AM120" s="83">
        <f t="shared" si="4"/>
        <v>1</v>
      </c>
      <c r="AN120" s="83">
        <f t="shared" si="5"/>
        <v>1</v>
      </c>
    </row>
    <row r="121" spans="1:40" x14ac:dyDescent="0.45">
      <c r="A121" s="60">
        <v>44143</v>
      </c>
      <c r="B121" s="1" t="s">
        <v>217</v>
      </c>
      <c r="C121" s="1" t="s">
        <v>61</v>
      </c>
      <c r="D121" s="2">
        <v>325</v>
      </c>
      <c r="E121" s="2">
        <v>313</v>
      </c>
      <c r="F121" s="2">
        <v>12</v>
      </c>
      <c r="G121" s="76">
        <v>700373</v>
      </c>
      <c r="H121" s="76">
        <v>651344</v>
      </c>
      <c r="I121" s="76">
        <v>49029</v>
      </c>
      <c r="J121" s="2">
        <v>289</v>
      </c>
      <c r="K121" s="2">
        <v>30</v>
      </c>
      <c r="L121" s="2">
        <v>6</v>
      </c>
      <c r="M121" s="3">
        <v>367762</v>
      </c>
      <c r="N121" s="3">
        <v>1273</v>
      </c>
      <c r="O121" s="36">
        <v>0.97599999999999998</v>
      </c>
      <c r="P121" s="36">
        <v>3.0000000000000001E-3</v>
      </c>
      <c r="Q121" s="36">
        <v>2.1000000000000001E-2</v>
      </c>
      <c r="R121" s="36">
        <v>0.88900000000000001</v>
      </c>
      <c r="S121" s="36">
        <v>9.1999999999999998E-2</v>
      </c>
      <c r="T121" s="36">
        <v>1.7999999999999999E-2</v>
      </c>
      <c r="U121" s="2">
        <v>0</v>
      </c>
      <c r="V121" s="2">
        <v>8</v>
      </c>
      <c r="W121" s="2">
        <v>8</v>
      </c>
      <c r="X121" s="2">
        <v>0</v>
      </c>
      <c r="Y121" s="76">
        <v>11701</v>
      </c>
      <c r="Z121" s="76">
        <v>11701</v>
      </c>
      <c r="AA121" s="76">
        <v>0</v>
      </c>
      <c r="AB121" s="2">
        <v>2</v>
      </c>
      <c r="AC121" s="2">
        <v>0</v>
      </c>
      <c r="AD121" s="2">
        <v>6</v>
      </c>
      <c r="AE121" s="3">
        <v>9</v>
      </c>
      <c r="AF121" s="3">
        <v>5</v>
      </c>
      <c r="AG121" s="36">
        <v>1</v>
      </c>
      <c r="AH121" s="36">
        <v>0</v>
      </c>
      <c r="AI121" s="36">
        <v>0</v>
      </c>
      <c r="AL121" s="83">
        <f t="shared" si="3"/>
        <v>0.999</v>
      </c>
      <c r="AM121" s="83">
        <f t="shared" si="4"/>
        <v>1</v>
      </c>
      <c r="AN121" s="83">
        <f t="shared" si="5"/>
        <v>1</v>
      </c>
    </row>
    <row r="122" spans="1:40" x14ac:dyDescent="0.45">
      <c r="A122" s="60">
        <v>44143</v>
      </c>
      <c r="B122" s="1" t="s">
        <v>218</v>
      </c>
      <c r="C122" s="1" t="s">
        <v>7</v>
      </c>
      <c r="D122" s="2">
        <v>7084</v>
      </c>
      <c r="E122" s="2">
        <v>6273</v>
      </c>
      <c r="F122" s="2">
        <v>811</v>
      </c>
      <c r="G122" s="76">
        <v>27718213</v>
      </c>
      <c r="H122" s="76">
        <v>22939963</v>
      </c>
      <c r="I122" s="76">
        <v>4778250</v>
      </c>
      <c r="J122" s="2">
        <v>6227</v>
      </c>
      <c r="K122" s="2">
        <v>805</v>
      </c>
      <c r="L122" s="2">
        <v>52</v>
      </c>
      <c r="M122" s="3">
        <v>25098298</v>
      </c>
      <c r="N122" s="3">
        <v>4031</v>
      </c>
      <c r="O122" s="36">
        <v>0.91900000000000004</v>
      </c>
      <c r="P122" s="36">
        <v>3.2000000000000001E-2</v>
      </c>
      <c r="Q122" s="36">
        <v>4.9000000000000002E-2</v>
      </c>
      <c r="R122" s="36">
        <v>0.879</v>
      </c>
      <c r="S122" s="36">
        <v>0.114</v>
      </c>
      <c r="T122" s="36">
        <v>7.0000000000000001E-3</v>
      </c>
      <c r="U122" s="2">
        <v>56</v>
      </c>
      <c r="V122" s="2">
        <v>35</v>
      </c>
      <c r="W122" s="2">
        <v>31</v>
      </c>
      <c r="X122" s="2">
        <v>4</v>
      </c>
      <c r="Y122" s="76">
        <v>158075</v>
      </c>
      <c r="Z122" s="76">
        <v>137945</v>
      </c>
      <c r="AA122" s="76">
        <v>20130</v>
      </c>
      <c r="AB122" s="2">
        <v>32</v>
      </c>
      <c r="AC122" s="2">
        <v>7</v>
      </c>
      <c r="AD122" s="2">
        <v>52</v>
      </c>
      <c r="AE122" s="3">
        <v>156249</v>
      </c>
      <c r="AF122" s="3">
        <v>4883</v>
      </c>
      <c r="AG122" s="36">
        <v>0.81299999999999994</v>
      </c>
      <c r="AH122" s="36">
        <v>3.1E-2</v>
      </c>
      <c r="AI122" s="36">
        <v>0.156</v>
      </c>
      <c r="AL122" s="83">
        <f t="shared" si="3"/>
        <v>1</v>
      </c>
      <c r="AM122" s="83">
        <f t="shared" si="4"/>
        <v>1</v>
      </c>
      <c r="AN122" s="83">
        <f t="shared" si="5"/>
        <v>1</v>
      </c>
    </row>
    <row r="123" spans="1:40" x14ac:dyDescent="0.45">
      <c r="A123" s="60">
        <v>44143</v>
      </c>
      <c r="B123" s="1" t="s">
        <v>219</v>
      </c>
      <c r="C123" s="1" t="s">
        <v>35</v>
      </c>
      <c r="D123" s="2">
        <v>210</v>
      </c>
      <c r="E123" s="2">
        <v>143</v>
      </c>
      <c r="F123" s="2">
        <v>67</v>
      </c>
      <c r="G123" s="76">
        <v>1925152</v>
      </c>
      <c r="H123" s="76">
        <v>1300506</v>
      </c>
      <c r="I123" s="76">
        <v>624646</v>
      </c>
      <c r="J123" s="2">
        <v>200</v>
      </c>
      <c r="K123" s="2">
        <v>7</v>
      </c>
      <c r="L123" s="2">
        <v>3</v>
      </c>
      <c r="M123" s="3">
        <v>1858341</v>
      </c>
      <c r="N123" s="3">
        <v>9292</v>
      </c>
      <c r="O123" s="36">
        <v>0.65500000000000003</v>
      </c>
      <c r="P123" s="36">
        <v>0.155</v>
      </c>
      <c r="Q123" s="36">
        <v>0.19</v>
      </c>
      <c r="R123" s="36">
        <v>0.95199999999999996</v>
      </c>
      <c r="S123" s="36">
        <v>3.3000000000000002E-2</v>
      </c>
      <c r="T123" s="36">
        <v>1.4E-2</v>
      </c>
      <c r="U123" s="2">
        <v>2</v>
      </c>
      <c r="V123" s="2">
        <v>2</v>
      </c>
      <c r="W123" s="2">
        <v>1</v>
      </c>
      <c r="X123" s="2">
        <v>1</v>
      </c>
      <c r="Y123" s="76">
        <v>11500</v>
      </c>
      <c r="Z123" s="76">
        <v>10000</v>
      </c>
      <c r="AA123" s="76">
        <v>1500</v>
      </c>
      <c r="AB123" s="2">
        <v>1</v>
      </c>
      <c r="AC123" s="2">
        <v>0</v>
      </c>
      <c r="AD123" s="2">
        <v>3</v>
      </c>
      <c r="AE123" s="3">
        <v>10000</v>
      </c>
      <c r="AF123" s="3">
        <v>10000</v>
      </c>
      <c r="AG123" s="36">
        <v>1</v>
      </c>
      <c r="AH123" s="36">
        <v>0</v>
      </c>
      <c r="AI123" s="36">
        <v>0</v>
      </c>
      <c r="AL123" s="83">
        <f t="shared" si="3"/>
        <v>0.999</v>
      </c>
      <c r="AM123" s="83">
        <f t="shared" si="4"/>
        <v>1</v>
      </c>
      <c r="AN123" s="83">
        <f t="shared" si="5"/>
        <v>1</v>
      </c>
    </row>
    <row r="124" spans="1:40" x14ac:dyDescent="0.45">
      <c r="A124" s="60">
        <v>44143</v>
      </c>
      <c r="B124" s="1" t="s">
        <v>220</v>
      </c>
      <c r="C124" s="1" t="s">
        <v>221</v>
      </c>
      <c r="D124" s="2">
        <v>3064</v>
      </c>
      <c r="E124" s="2">
        <v>2134</v>
      </c>
      <c r="F124" s="2">
        <v>930</v>
      </c>
      <c r="G124" s="76">
        <v>27442419</v>
      </c>
      <c r="H124" s="76">
        <v>19362953</v>
      </c>
      <c r="I124" s="76">
        <v>8079466</v>
      </c>
      <c r="J124" s="2">
        <v>3008</v>
      </c>
      <c r="K124" s="2">
        <v>13</v>
      </c>
      <c r="L124" s="2">
        <v>43</v>
      </c>
      <c r="M124" s="3">
        <v>26758025</v>
      </c>
      <c r="N124" s="3">
        <v>8896</v>
      </c>
      <c r="O124" s="36">
        <v>0.89800000000000002</v>
      </c>
      <c r="P124" s="36">
        <v>2.5999999999999999E-2</v>
      </c>
      <c r="Q124" s="36">
        <v>7.5999999999999998E-2</v>
      </c>
      <c r="R124" s="36">
        <v>0.98199999999999998</v>
      </c>
      <c r="S124" s="36">
        <v>4.0000000000000001E-3</v>
      </c>
      <c r="T124" s="36">
        <v>1.4E-2</v>
      </c>
      <c r="U124" s="2">
        <v>47</v>
      </c>
      <c r="V124" s="2">
        <v>7</v>
      </c>
      <c r="W124" s="2">
        <v>3</v>
      </c>
      <c r="X124" s="2">
        <v>4</v>
      </c>
      <c r="Y124" s="76">
        <v>53500</v>
      </c>
      <c r="Z124" s="76">
        <v>25000</v>
      </c>
      <c r="AA124" s="76">
        <v>28500</v>
      </c>
      <c r="AB124" s="2">
        <v>11</v>
      </c>
      <c r="AC124" s="2">
        <v>0</v>
      </c>
      <c r="AD124" s="2">
        <v>43</v>
      </c>
      <c r="AE124" s="3">
        <v>104987</v>
      </c>
      <c r="AF124" s="3">
        <v>9544</v>
      </c>
      <c r="AG124" s="36">
        <v>0.72699999999999998</v>
      </c>
      <c r="AH124" s="36">
        <v>0</v>
      </c>
      <c r="AI124" s="36">
        <v>0.27300000000000002</v>
      </c>
      <c r="AL124" s="83">
        <f t="shared" si="3"/>
        <v>1</v>
      </c>
      <c r="AM124" s="83">
        <f t="shared" si="4"/>
        <v>1</v>
      </c>
      <c r="AN124" s="83">
        <f t="shared" si="5"/>
        <v>1</v>
      </c>
    </row>
    <row r="125" spans="1:40" x14ac:dyDescent="0.45">
      <c r="A125" s="60">
        <v>44143</v>
      </c>
      <c r="B125" s="1" t="s">
        <v>222</v>
      </c>
      <c r="C125" s="1" t="s">
        <v>223</v>
      </c>
      <c r="D125" s="2">
        <v>27620</v>
      </c>
      <c r="E125" s="2">
        <v>19023</v>
      </c>
      <c r="F125" s="2">
        <v>8597</v>
      </c>
      <c r="G125" s="76">
        <v>219623292</v>
      </c>
      <c r="H125" s="76">
        <v>147173014</v>
      </c>
      <c r="I125" s="76">
        <v>72450278</v>
      </c>
      <c r="J125" s="2">
        <v>26088</v>
      </c>
      <c r="K125" s="2">
        <v>1454</v>
      </c>
      <c r="L125" s="2">
        <v>78</v>
      </c>
      <c r="M125" s="3">
        <v>208702944</v>
      </c>
      <c r="N125" s="3">
        <v>8000</v>
      </c>
      <c r="O125" s="36">
        <v>0.996</v>
      </c>
      <c r="P125" s="36">
        <v>3.0000000000000001E-3</v>
      </c>
      <c r="Q125" s="36">
        <v>0</v>
      </c>
      <c r="R125" s="36">
        <v>0.94699999999999995</v>
      </c>
      <c r="S125" s="36">
        <v>0.05</v>
      </c>
      <c r="T125" s="36">
        <v>3.0000000000000001E-3</v>
      </c>
      <c r="U125" s="2">
        <v>57</v>
      </c>
      <c r="V125" s="2">
        <v>141</v>
      </c>
      <c r="W125" s="2">
        <v>98</v>
      </c>
      <c r="X125" s="2">
        <v>43</v>
      </c>
      <c r="Y125" s="76">
        <v>1027752</v>
      </c>
      <c r="Z125" s="76">
        <v>767104</v>
      </c>
      <c r="AA125" s="76">
        <v>260648</v>
      </c>
      <c r="AB125" s="2">
        <v>99</v>
      </c>
      <c r="AC125" s="2">
        <v>21</v>
      </c>
      <c r="AD125" s="2">
        <v>78</v>
      </c>
      <c r="AE125" s="3">
        <v>798465</v>
      </c>
      <c r="AF125" s="3">
        <v>8065</v>
      </c>
      <c r="AG125" s="36">
        <v>1</v>
      </c>
      <c r="AH125" s="36">
        <v>0</v>
      </c>
      <c r="AI125" s="36">
        <v>0</v>
      </c>
      <c r="AL125" s="83">
        <f t="shared" si="3"/>
        <v>1</v>
      </c>
      <c r="AM125" s="83">
        <f t="shared" si="4"/>
        <v>0.999</v>
      </c>
      <c r="AN125" s="83">
        <f t="shared" si="5"/>
        <v>1</v>
      </c>
    </row>
    <row r="126" spans="1:40" x14ac:dyDescent="0.45">
      <c r="A126" s="60">
        <v>44143</v>
      </c>
      <c r="B126" s="1" t="s">
        <v>224</v>
      </c>
      <c r="C126" s="1" t="s">
        <v>225</v>
      </c>
      <c r="D126" s="2">
        <v>12550</v>
      </c>
      <c r="E126" s="2">
        <v>8177</v>
      </c>
      <c r="F126" s="2">
        <v>4373</v>
      </c>
      <c r="G126" s="76">
        <v>114970485.89000002</v>
      </c>
      <c r="H126" s="76">
        <v>74106365.540000021</v>
      </c>
      <c r="I126" s="76">
        <v>40864120.349999994</v>
      </c>
      <c r="J126" s="2">
        <v>12442</v>
      </c>
      <c r="K126" s="2">
        <v>138</v>
      </c>
      <c r="L126" s="2">
        <v>57</v>
      </c>
      <c r="M126" s="3">
        <v>113931301</v>
      </c>
      <c r="N126" s="3">
        <v>9157</v>
      </c>
      <c r="O126" s="36">
        <v>0.85399999999999998</v>
      </c>
      <c r="P126" s="36">
        <v>5.5E-2</v>
      </c>
      <c r="Q126" s="36">
        <v>9.0999999999999998E-2</v>
      </c>
      <c r="R126" s="36">
        <v>0.99199999999999999</v>
      </c>
      <c r="S126" s="36">
        <v>1.0999999999999999E-2</v>
      </c>
      <c r="T126" s="36">
        <v>5.0000000000000001E-3</v>
      </c>
      <c r="U126" s="2">
        <v>69</v>
      </c>
      <c r="V126" s="2">
        <v>61</v>
      </c>
      <c r="W126" s="2">
        <v>36</v>
      </c>
      <c r="X126" s="2">
        <v>25</v>
      </c>
      <c r="Y126" s="76">
        <v>552750.54</v>
      </c>
      <c r="Z126" s="76">
        <v>328534.64</v>
      </c>
      <c r="AA126" s="76">
        <v>224215.9</v>
      </c>
      <c r="AB126" s="2">
        <v>71</v>
      </c>
      <c r="AC126" s="2">
        <v>2</v>
      </c>
      <c r="AD126" s="2">
        <v>57</v>
      </c>
      <c r="AE126" s="3">
        <v>631162</v>
      </c>
      <c r="AF126" s="3">
        <v>8890</v>
      </c>
      <c r="AG126" s="36">
        <v>0.70399999999999996</v>
      </c>
      <c r="AH126" s="36">
        <v>5.6000000000000001E-2</v>
      </c>
      <c r="AI126" s="36">
        <v>0.23899999999999999</v>
      </c>
      <c r="AL126" s="83">
        <f t="shared" si="3"/>
        <v>1.0079999999999998</v>
      </c>
      <c r="AM126" s="83">
        <f t="shared" si="4"/>
        <v>1</v>
      </c>
      <c r="AN126" s="83">
        <f t="shared" si="5"/>
        <v>0.999</v>
      </c>
    </row>
    <row r="127" spans="1:40" x14ac:dyDescent="0.45">
      <c r="A127" s="60">
        <v>44143</v>
      </c>
      <c r="B127" s="1" t="s">
        <v>226</v>
      </c>
      <c r="C127" s="1" t="s">
        <v>227</v>
      </c>
      <c r="D127" s="2">
        <v>3700</v>
      </c>
      <c r="E127" s="2">
        <v>2609</v>
      </c>
      <c r="F127" s="2">
        <v>1091</v>
      </c>
      <c r="G127" s="76">
        <v>27308768</v>
      </c>
      <c r="H127" s="76">
        <v>18708873</v>
      </c>
      <c r="I127" s="76">
        <v>8599895</v>
      </c>
      <c r="J127" s="2">
        <v>3624</v>
      </c>
      <c r="K127" s="2">
        <v>63</v>
      </c>
      <c r="L127" s="2">
        <v>13</v>
      </c>
      <c r="M127" s="3">
        <v>26803780</v>
      </c>
      <c r="N127" s="3">
        <v>7396</v>
      </c>
      <c r="O127" s="36">
        <v>0.875</v>
      </c>
      <c r="P127" s="36">
        <v>5.8999999999999997E-2</v>
      </c>
      <c r="Q127" s="36">
        <v>6.6000000000000003E-2</v>
      </c>
      <c r="R127" s="36">
        <v>0.98099999999999998</v>
      </c>
      <c r="S127" s="36">
        <v>1.6E-2</v>
      </c>
      <c r="T127" s="36">
        <v>4.0000000000000001E-3</v>
      </c>
      <c r="U127" s="2">
        <v>6</v>
      </c>
      <c r="V127" s="2">
        <v>21</v>
      </c>
      <c r="W127" s="2">
        <v>18</v>
      </c>
      <c r="X127" s="2">
        <v>3</v>
      </c>
      <c r="Y127" s="76">
        <v>139051</v>
      </c>
      <c r="Z127" s="76">
        <v>126551</v>
      </c>
      <c r="AA127" s="76">
        <v>12500</v>
      </c>
      <c r="AB127" s="2">
        <v>14</v>
      </c>
      <c r="AC127" s="2">
        <v>0</v>
      </c>
      <c r="AD127" s="2">
        <v>13</v>
      </c>
      <c r="AE127" s="3">
        <v>101703</v>
      </c>
      <c r="AF127" s="3">
        <v>7265</v>
      </c>
      <c r="AG127" s="36">
        <v>0.92900000000000005</v>
      </c>
      <c r="AH127" s="36">
        <v>7.0999999999999994E-2</v>
      </c>
      <c r="AI127" s="36">
        <v>0</v>
      </c>
      <c r="AL127" s="83">
        <f t="shared" si="3"/>
        <v>1.0009999999999999</v>
      </c>
      <c r="AM127" s="83">
        <f t="shared" si="4"/>
        <v>1</v>
      </c>
      <c r="AN127" s="83">
        <f t="shared" si="5"/>
        <v>1</v>
      </c>
    </row>
    <row r="128" spans="1:40" x14ac:dyDescent="0.45">
      <c r="A128" s="60">
        <v>44143</v>
      </c>
      <c r="B128" s="1" t="s">
        <v>232</v>
      </c>
      <c r="C128" s="1" t="s">
        <v>61</v>
      </c>
      <c r="D128" s="2">
        <v>278</v>
      </c>
      <c r="E128" s="2">
        <v>251</v>
      </c>
      <c r="F128" s="2">
        <v>27</v>
      </c>
      <c r="G128" s="76">
        <v>1467801</v>
      </c>
      <c r="H128" s="76">
        <v>1252983</v>
      </c>
      <c r="I128" s="76">
        <v>214818</v>
      </c>
      <c r="J128" s="2">
        <v>243</v>
      </c>
      <c r="K128" s="2">
        <v>35</v>
      </c>
      <c r="L128" s="2">
        <v>0</v>
      </c>
      <c r="M128" s="3">
        <v>1342129</v>
      </c>
      <c r="N128" s="3">
        <v>5523</v>
      </c>
      <c r="O128" s="36">
        <v>0.65800000000000003</v>
      </c>
      <c r="P128" s="36">
        <v>0.152</v>
      </c>
      <c r="Q128" s="36">
        <v>0.189</v>
      </c>
      <c r="R128" s="36">
        <v>0.874</v>
      </c>
      <c r="S128" s="36">
        <v>0.126</v>
      </c>
      <c r="T128" s="36">
        <v>0</v>
      </c>
      <c r="U128" s="2">
        <v>0</v>
      </c>
      <c r="V128" s="2">
        <v>2</v>
      </c>
      <c r="W128" s="2">
        <v>2</v>
      </c>
      <c r="X128" s="2">
        <v>0</v>
      </c>
      <c r="Y128" s="76">
        <v>312</v>
      </c>
      <c r="Z128" s="76">
        <v>312</v>
      </c>
      <c r="AA128" s="76">
        <v>0</v>
      </c>
      <c r="AB128" s="2">
        <v>0</v>
      </c>
      <c r="AC128" s="2">
        <v>2</v>
      </c>
      <c r="AD128" s="2">
        <v>0</v>
      </c>
      <c r="AE128" s="3">
        <v>0</v>
      </c>
      <c r="AF128" s="3">
        <v>0</v>
      </c>
      <c r="AG128" s="36">
        <v>0</v>
      </c>
      <c r="AH128" s="36">
        <v>0</v>
      </c>
      <c r="AI128" s="36">
        <v>0</v>
      </c>
      <c r="AL128" s="83">
        <f t="shared" si="3"/>
        <v>1</v>
      </c>
      <c r="AM128" s="83">
        <f t="shared" si="4"/>
        <v>0.99900000000000011</v>
      </c>
      <c r="AN128" s="83">
        <f t="shared" si="5"/>
        <v>0</v>
      </c>
    </row>
    <row r="129" spans="1:40" x14ac:dyDescent="0.45">
      <c r="A129" s="60">
        <v>44143</v>
      </c>
      <c r="B129" s="1" t="s">
        <v>239</v>
      </c>
      <c r="C129" s="1" t="s">
        <v>240</v>
      </c>
      <c r="D129" s="2">
        <v>661</v>
      </c>
      <c r="E129" s="2">
        <v>474</v>
      </c>
      <c r="F129" s="2">
        <v>187</v>
      </c>
      <c r="G129" s="76">
        <v>5218261</v>
      </c>
      <c r="H129" s="76">
        <v>3638271</v>
      </c>
      <c r="I129" s="76">
        <v>1579990</v>
      </c>
      <c r="J129" s="2">
        <v>640</v>
      </c>
      <c r="K129" s="2">
        <v>19</v>
      </c>
      <c r="L129" s="2">
        <v>2</v>
      </c>
      <c r="M129" s="3">
        <v>5089460</v>
      </c>
      <c r="N129" s="3">
        <v>7952</v>
      </c>
      <c r="O129" s="36">
        <v>0.99199999999999999</v>
      </c>
      <c r="P129" s="36">
        <v>5.0000000000000001E-3</v>
      </c>
      <c r="Q129" s="36">
        <v>3.0000000000000001E-3</v>
      </c>
      <c r="R129" s="36">
        <v>0.96799999999999997</v>
      </c>
      <c r="S129" s="36">
        <v>2.9000000000000001E-2</v>
      </c>
      <c r="T129" s="36">
        <v>3.0000000000000001E-3</v>
      </c>
      <c r="U129" s="2">
        <v>2</v>
      </c>
      <c r="V129" s="2">
        <v>2</v>
      </c>
      <c r="W129" s="2">
        <v>1</v>
      </c>
      <c r="X129" s="2">
        <v>1</v>
      </c>
      <c r="Y129" s="76">
        <v>20000</v>
      </c>
      <c r="Z129" s="76">
        <v>10000</v>
      </c>
      <c r="AA129" s="76">
        <v>10000</v>
      </c>
      <c r="AB129" s="2">
        <v>2</v>
      </c>
      <c r="AC129" s="2">
        <v>0</v>
      </c>
      <c r="AD129" s="2">
        <v>2</v>
      </c>
      <c r="AE129" s="3">
        <v>14500</v>
      </c>
      <c r="AF129" s="3">
        <v>7250</v>
      </c>
      <c r="AG129" s="36">
        <v>1</v>
      </c>
      <c r="AH129" s="36">
        <v>0</v>
      </c>
      <c r="AI129" s="36">
        <v>0</v>
      </c>
      <c r="AL129" s="83">
        <f t="shared" si="3"/>
        <v>1</v>
      </c>
      <c r="AM129" s="83">
        <f t="shared" si="4"/>
        <v>1</v>
      </c>
      <c r="AN129" s="83">
        <f t="shared" si="5"/>
        <v>1</v>
      </c>
    </row>
    <row r="130" spans="1:40" x14ac:dyDescent="0.45">
      <c r="A130" s="60">
        <v>44143</v>
      </c>
      <c r="B130" s="1" t="s">
        <v>241</v>
      </c>
      <c r="C130" s="1" t="s">
        <v>144</v>
      </c>
      <c r="D130" s="2">
        <v>13665</v>
      </c>
      <c r="E130" s="2">
        <v>11174</v>
      </c>
      <c r="F130" s="2">
        <v>2491</v>
      </c>
      <c r="G130" s="76">
        <v>89169177</v>
      </c>
      <c r="H130" s="76">
        <v>71285503</v>
      </c>
      <c r="I130" s="76">
        <v>17883674</v>
      </c>
      <c r="J130" s="2">
        <v>12539</v>
      </c>
      <c r="K130" s="2">
        <v>769</v>
      </c>
      <c r="L130" s="2">
        <v>357</v>
      </c>
      <c r="M130" s="3">
        <v>77811080</v>
      </c>
      <c r="N130" s="3">
        <v>6206</v>
      </c>
      <c r="O130" s="36">
        <v>0.90100000000000002</v>
      </c>
      <c r="P130" s="36">
        <v>4.4999999999999998E-2</v>
      </c>
      <c r="Q130" s="36">
        <v>5.3999999999999999E-2</v>
      </c>
      <c r="R130" s="36">
        <v>0.91800000000000004</v>
      </c>
      <c r="S130" s="36">
        <v>5.6000000000000001E-2</v>
      </c>
      <c r="T130" s="36">
        <v>2.5999999999999999E-2</v>
      </c>
      <c r="U130" s="2">
        <v>328</v>
      </c>
      <c r="V130" s="2">
        <v>73</v>
      </c>
      <c r="W130" s="2">
        <v>63</v>
      </c>
      <c r="X130" s="2">
        <v>10</v>
      </c>
      <c r="Y130" s="76">
        <v>502660</v>
      </c>
      <c r="Z130" s="76">
        <v>425060</v>
      </c>
      <c r="AA130" s="76">
        <v>77600</v>
      </c>
      <c r="AB130" s="2">
        <v>41</v>
      </c>
      <c r="AC130" s="2">
        <v>3</v>
      </c>
      <c r="AD130" s="2">
        <v>357</v>
      </c>
      <c r="AE130" s="3">
        <v>287103</v>
      </c>
      <c r="AF130" s="3">
        <v>7003</v>
      </c>
      <c r="AG130" s="36">
        <v>0.97599999999999998</v>
      </c>
      <c r="AH130" s="36">
        <v>2.4E-2</v>
      </c>
      <c r="AI130" s="36">
        <v>0</v>
      </c>
      <c r="AL130" s="83">
        <f t="shared" si="3"/>
        <v>1</v>
      </c>
      <c r="AM130" s="83">
        <f t="shared" si="4"/>
        <v>1</v>
      </c>
      <c r="AN130" s="83">
        <f t="shared" si="5"/>
        <v>1</v>
      </c>
    </row>
    <row r="131" spans="1:40" x14ac:dyDescent="0.45">
      <c r="A131" s="60">
        <v>44143</v>
      </c>
      <c r="B131" s="1" t="s">
        <v>242</v>
      </c>
      <c r="C131" s="1" t="s">
        <v>243</v>
      </c>
      <c r="D131" s="2">
        <v>1346</v>
      </c>
      <c r="E131" s="2">
        <v>885</v>
      </c>
      <c r="F131" s="2">
        <v>461</v>
      </c>
      <c r="G131" s="76">
        <v>12538447.659999998</v>
      </c>
      <c r="H131" s="76">
        <v>8141613.0099999988</v>
      </c>
      <c r="I131" s="76">
        <v>4396834.6499999994</v>
      </c>
      <c r="J131" s="2">
        <v>1327</v>
      </c>
      <c r="K131" s="2">
        <v>14</v>
      </c>
      <c r="L131" s="2">
        <v>5</v>
      </c>
      <c r="M131" s="3">
        <v>12361940</v>
      </c>
      <c r="N131" s="3">
        <v>9316</v>
      </c>
      <c r="O131" s="36">
        <v>0.94</v>
      </c>
      <c r="P131" s="36">
        <v>2.7E-2</v>
      </c>
      <c r="Q131" s="36">
        <v>3.2000000000000001E-2</v>
      </c>
      <c r="R131" s="36">
        <v>0.98599999999999999</v>
      </c>
      <c r="S131" s="36">
        <v>0.01</v>
      </c>
      <c r="T131" s="36">
        <v>4.0000000000000001E-3</v>
      </c>
      <c r="U131" s="2">
        <v>4</v>
      </c>
      <c r="V131" s="2">
        <v>2</v>
      </c>
      <c r="W131" s="2">
        <v>1</v>
      </c>
      <c r="X131" s="2">
        <v>1</v>
      </c>
      <c r="Y131" s="76">
        <v>20000</v>
      </c>
      <c r="Z131" s="76">
        <v>10000</v>
      </c>
      <c r="AA131" s="76">
        <v>10000</v>
      </c>
      <c r="AB131" s="2">
        <v>1</v>
      </c>
      <c r="AC131" s="2">
        <v>0</v>
      </c>
      <c r="AD131" s="2">
        <v>5</v>
      </c>
      <c r="AE131" s="3">
        <v>10000</v>
      </c>
      <c r="AF131" s="3">
        <v>10000</v>
      </c>
      <c r="AG131" s="36">
        <v>0</v>
      </c>
      <c r="AH131" s="36">
        <v>0</v>
      </c>
      <c r="AI131" s="36">
        <v>1</v>
      </c>
      <c r="AL131" s="83">
        <f t="shared" ref="AL131:AL141" si="6">R131+S131+T131</f>
        <v>1</v>
      </c>
      <c r="AM131" s="83">
        <f t="shared" ref="AM131:AM141" si="7">O131+P131+Q131</f>
        <v>0.999</v>
      </c>
      <c r="AN131" s="83">
        <f t="shared" ref="AN131:AN141" si="8">AG131+AH131+AI131</f>
        <v>1</v>
      </c>
    </row>
    <row r="132" spans="1:40" x14ac:dyDescent="0.45">
      <c r="A132" s="60">
        <v>44143</v>
      </c>
      <c r="B132" s="1" t="s">
        <v>244</v>
      </c>
      <c r="C132" s="1" t="s">
        <v>245</v>
      </c>
      <c r="D132" s="2">
        <v>43016</v>
      </c>
      <c r="E132" s="2">
        <v>29771</v>
      </c>
      <c r="F132" s="2">
        <v>13245</v>
      </c>
      <c r="G132" s="76">
        <v>328738026.23999989</v>
      </c>
      <c r="H132" s="76">
        <v>215357316.75999993</v>
      </c>
      <c r="I132" s="76">
        <v>113380709.47999996</v>
      </c>
      <c r="J132" s="2">
        <v>41423</v>
      </c>
      <c r="K132" s="2">
        <v>1265</v>
      </c>
      <c r="L132" s="2">
        <v>321</v>
      </c>
      <c r="M132" s="3">
        <v>315648092</v>
      </c>
      <c r="N132" s="3">
        <v>7620</v>
      </c>
      <c r="O132" s="36">
        <v>0.84899999999999998</v>
      </c>
      <c r="P132" s="36">
        <v>5.1999999999999998E-2</v>
      </c>
      <c r="Q132" s="36">
        <v>9.9000000000000005E-2</v>
      </c>
      <c r="R132" s="36">
        <v>0.96399999999999997</v>
      </c>
      <c r="S132" s="36">
        <v>2.8000000000000001E-2</v>
      </c>
      <c r="T132" s="36">
        <v>7.0000000000000001E-3</v>
      </c>
      <c r="U132" s="2">
        <v>312</v>
      </c>
      <c r="V132" s="2">
        <v>186</v>
      </c>
      <c r="W132" s="2">
        <v>121</v>
      </c>
      <c r="X132" s="2">
        <v>65</v>
      </c>
      <c r="Y132" s="76">
        <v>1221190.6499999999</v>
      </c>
      <c r="Z132" s="76">
        <v>819643.74</v>
      </c>
      <c r="AA132" s="76">
        <v>401546.91</v>
      </c>
      <c r="AB132" s="2">
        <v>169</v>
      </c>
      <c r="AC132" s="2">
        <v>8</v>
      </c>
      <c r="AD132" s="2">
        <v>321</v>
      </c>
      <c r="AE132" s="3">
        <v>1080669</v>
      </c>
      <c r="AF132" s="3">
        <v>6394</v>
      </c>
      <c r="AG132" s="36">
        <v>0.61499999999999999</v>
      </c>
      <c r="AH132" s="36">
        <v>0.28399999999999997</v>
      </c>
      <c r="AI132" s="36">
        <v>0.10100000000000001</v>
      </c>
      <c r="AL132" s="83">
        <f t="shared" si="6"/>
        <v>0.999</v>
      </c>
      <c r="AM132" s="83">
        <f t="shared" si="7"/>
        <v>1</v>
      </c>
      <c r="AN132" s="83">
        <f t="shared" si="8"/>
        <v>1</v>
      </c>
    </row>
    <row r="133" spans="1:40" x14ac:dyDescent="0.45">
      <c r="A133" s="60">
        <v>44143</v>
      </c>
      <c r="B133" s="1" t="s">
        <v>246</v>
      </c>
      <c r="C133" s="1" t="s">
        <v>35</v>
      </c>
      <c r="D133" s="2">
        <v>101</v>
      </c>
      <c r="E133" s="2">
        <v>70</v>
      </c>
      <c r="F133" s="2">
        <v>31</v>
      </c>
      <c r="G133" s="76">
        <v>980827.65</v>
      </c>
      <c r="H133" s="76">
        <v>678190.65</v>
      </c>
      <c r="I133" s="76">
        <v>302637</v>
      </c>
      <c r="J133" s="2">
        <v>99</v>
      </c>
      <c r="K133" s="2">
        <v>2</v>
      </c>
      <c r="L133" s="2">
        <v>0</v>
      </c>
      <c r="M133" s="3">
        <v>960828</v>
      </c>
      <c r="N133" s="3">
        <v>9705</v>
      </c>
      <c r="O133" s="36">
        <v>0.55600000000000005</v>
      </c>
      <c r="P133" s="36">
        <v>0.182</v>
      </c>
      <c r="Q133" s="36">
        <v>0.26300000000000001</v>
      </c>
      <c r="R133" s="36">
        <v>0.98</v>
      </c>
      <c r="S133" s="36">
        <v>0.02</v>
      </c>
      <c r="T133" s="36">
        <v>0</v>
      </c>
      <c r="U133" s="2">
        <v>0</v>
      </c>
      <c r="V133" s="2">
        <v>0</v>
      </c>
      <c r="W133" s="2">
        <v>0</v>
      </c>
      <c r="X133" s="2">
        <v>0</v>
      </c>
      <c r="Y133" s="76">
        <v>0</v>
      </c>
      <c r="Z133" s="76">
        <v>0</v>
      </c>
      <c r="AA133" s="76">
        <v>0</v>
      </c>
      <c r="AB133" s="2">
        <v>0</v>
      </c>
      <c r="AC133" s="2">
        <v>0</v>
      </c>
      <c r="AD133" s="2">
        <v>0</v>
      </c>
      <c r="AE133" s="3">
        <v>0</v>
      </c>
      <c r="AF133" s="3">
        <v>0</v>
      </c>
      <c r="AG133" s="36">
        <v>0</v>
      </c>
      <c r="AH133" s="36">
        <v>0</v>
      </c>
      <c r="AI133" s="36">
        <v>0</v>
      </c>
      <c r="AL133" s="83">
        <f t="shared" si="6"/>
        <v>1</v>
      </c>
      <c r="AM133" s="83">
        <f t="shared" si="7"/>
        <v>1.0009999999999999</v>
      </c>
      <c r="AN133" s="83">
        <f t="shared" si="8"/>
        <v>0</v>
      </c>
    </row>
    <row r="134" spans="1:40" x14ac:dyDescent="0.45">
      <c r="A134" s="60">
        <v>44143</v>
      </c>
      <c r="B134" s="1" t="s">
        <v>247</v>
      </c>
      <c r="C134" s="1" t="s">
        <v>248</v>
      </c>
      <c r="D134" s="2">
        <v>31376</v>
      </c>
      <c r="E134" s="2">
        <v>22311</v>
      </c>
      <c r="F134" s="2">
        <v>9065</v>
      </c>
      <c r="G134" s="76">
        <v>256240393.83000001</v>
      </c>
      <c r="H134" s="76">
        <v>172959670.69</v>
      </c>
      <c r="I134" s="76">
        <v>83280723.140000001</v>
      </c>
      <c r="J134" s="2">
        <v>31074</v>
      </c>
      <c r="K134" s="2">
        <v>216</v>
      </c>
      <c r="L134" s="2">
        <v>84</v>
      </c>
      <c r="M134" s="3">
        <v>253065792</v>
      </c>
      <c r="N134" s="3">
        <v>8144</v>
      </c>
      <c r="O134" s="36">
        <v>0.996</v>
      </c>
      <c r="P134" s="36">
        <v>2E-3</v>
      </c>
      <c r="Q134" s="36">
        <v>2E-3</v>
      </c>
      <c r="R134" s="36">
        <v>0.99099999999999999</v>
      </c>
      <c r="S134" s="36">
        <v>6.0000000000000001E-3</v>
      </c>
      <c r="T134" s="36">
        <v>3.0000000000000001E-3</v>
      </c>
      <c r="U134" s="2">
        <v>75</v>
      </c>
      <c r="V134" s="2">
        <v>238</v>
      </c>
      <c r="W134" s="2">
        <v>162</v>
      </c>
      <c r="X134" s="2">
        <v>76</v>
      </c>
      <c r="Y134" s="76">
        <v>1919136</v>
      </c>
      <c r="Z134" s="76">
        <v>1308269</v>
      </c>
      <c r="AA134" s="76">
        <v>610867</v>
      </c>
      <c r="AB134" s="2">
        <v>229</v>
      </c>
      <c r="AC134" s="2">
        <v>0</v>
      </c>
      <c r="AD134" s="2">
        <v>84</v>
      </c>
      <c r="AE134" s="3">
        <v>1833040</v>
      </c>
      <c r="AF134" s="3">
        <v>8005</v>
      </c>
      <c r="AG134" s="36">
        <v>0.996</v>
      </c>
      <c r="AH134" s="36">
        <v>4.0000000000000001E-3</v>
      </c>
      <c r="AI134" s="36">
        <v>0</v>
      </c>
      <c r="AL134" s="83">
        <f t="shared" si="6"/>
        <v>1</v>
      </c>
      <c r="AM134" s="83">
        <f t="shared" si="7"/>
        <v>1</v>
      </c>
      <c r="AN134" s="83">
        <f t="shared" si="8"/>
        <v>1</v>
      </c>
    </row>
    <row r="135" spans="1:40" x14ac:dyDescent="0.45">
      <c r="A135" s="60">
        <v>44143</v>
      </c>
      <c r="B135" s="1" t="s">
        <v>249</v>
      </c>
      <c r="C135" s="1" t="s">
        <v>102</v>
      </c>
      <c r="D135" s="2">
        <v>50</v>
      </c>
      <c r="E135" s="2">
        <v>50</v>
      </c>
      <c r="F135" s="2">
        <v>0</v>
      </c>
      <c r="G135" s="76">
        <v>463264</v>
      </c>
      <c r="H135" s="76">
        <v>463264</v>
      </c>
      <c r="I135" s="76">
        <v>0</v>
      </c>
      <c r="J135" s="2">
        <v>50</v>
      </c>
      <c r="K135" s="2">
        <v>0</v>
      </c>
      <c r="L135" s="2">
        <v>0</v>
      </c>
      <c r="M135" s="3">
        <v>463264</v>
      </c>
      <c r="N135" s="3">
        <v>9265</v>
      </c>
      <c r="O135" s="36">
        <v>0.86</v>
      </c>
      <c r="P135" s="36">
        <v>0.1</v>
      </c>
      <c r="Q135" s="36">
        <v>0.04</v>
      </c>
      <c r="R135" s="36">
        <v>1</v>
      </c>
      <c r="S135" s="36">
        <v>0</v>
      </c>
      <c r="T135" s="36">
        <v>0</v>
      </c>
      <c r="U135" s="2">
        <v>0</v>
      </c>
      <c r="V135" s="2">
        <v>0</v>
      </c>
      <c r="W135" s="2">
        <v>0</v>
      </c>
      <c r="X135" s="2">
        <v>0</v>
      </c>
      <c r="Y135" s="76">
        <v>0</v>
      </c>
      <c r="Z135" s="76">
        <v>0</v>
      </c>
      <c r="AA135" s="76">
        <v>0</v>
      </c>
      <c r="AB135" s="2">
        <v>0</v>
      </c>
      <c r="AC135" s="2">
        <v>0</v>
      </c>
      <c r="AD135" s="2">
        <v>0</v>
      </c>
      <c r="AE135" s="3">
        <v>0</v>
      </c>
      <c r="AF135" s="3">
        <v>0</v>
      </c>
      <c r="AG135" s="36">
        <v>0</v>
      </c>
      <c r="AH135" s="36">
        <v>0</v>
      </c>
      <c r="AI135" s="36">
        <v>0</v>
      </c>
      <c r="AL135" s="83">
        <f t="shared" si="6"/>
        <v>1</v>
      </c>
      <c r="AM135" s="83">
        <f t="shared" si="7"/>
        <v>1</v>
      </c>
      <c r="AN135" s="83">
        <f t="shared" si="8"/>
        <v>0</v>
      </c>
    </row>
    <row r="136" spans="1:40" x14ac:dyDescent="0.45">
      <c r="A136" s="60">
        <v>44143</v>
      </c>
      <c r="B136" s="1" t="s">
        <v>250</v>
      </c>
      <c r="C136" s="1" t="s">
        <v>251</v>
      </c>
      <c r="D136" s="2">
        <v>10755</v>
      </c>
      <c r="E136" s="2">
        <v>10755</v>
      </c>
      <c r="F136" s="2">
        <v>0</v>
      </c>
      <c r="G136" s="76">
        <v>86000528</v>
      </c>
      <c r="H136" s="76">
        <v>86000528</v>
      </c>
      <c r="I136" s="76">
        <v>0</v>
      </c>
      <c r="J136" s="2">
        <v>10541</v>
      </c>
      <c r="K136" s="2">
        <v>32</v>
      </c>
      <c r="L136" s="2">
        <v>0</v>
      </c>
      <c r="M136" s="3">
        <v>84335184</v>
      </c>
      <c r="N136" s="3">
        <v>8001</v>
      </c>
      <c r="O136" s="36">
        <v>0.98199999999999998</v>
      </c>
      <c r="P136" s="36">
        <v>1.2999999999999999E-2</v>
      </c>
      <c r="Q136" s="36">
        <v>5.0000000000000001E-3</v>
      </c>
      <c r="R136" s="36">
        <v>0.98</v>
      </c>
      <c r="S136" s="36">
        <v>3.0000000000000001E-3</v>
      </c>
      <c r="T136" s="36">
        <v>0</v>
      </c>
      <c r="U136" s="2">
        <v>0</v>
      </c>
      <c r="V136" s="2">
        <v>0</v>
      </c>
      <c r="W136" s="2">
        <v>0</v>
      </c>
      <c r="X136" s="2">
        <v>0</v>
      </c>
      <c r="Y136" s="76">
        <v>0</v>
      </c>
      <c r="Z136" s="76">
        <v>0</v>
      </c>
      <c r="AA136" s="76">
        <v>0</v>
      </c>
      <c r="AB136" s="2">
        <v>0</v>
      </c>
      <c r="AC136" s="2">
        <v>0</v>
      </c>
      <c r="AD136" s="2">
        <v>0</v>
      </c>
      <c r="AE136" s="3">
        <v>0</v>
      </c>
      <c r="AF136" s="3">
        <v>0</v>
      </c>
      <c r="AG136" s="36">
        <v>0</v>
      </c>
      <c r="AH136" s="36">
        <v>0</v>
      </c>
      <c r="AI136" s="36">
        <v>0</v>
      </c>
      <c r="AL136" s="83">
        <f t="shared" si="6"/>
        <v>0.98299999999999998</v>
      </c>
      <c r="AM136" s="83">
        <f t="shared" si="7"/>
        <v>1</v>
      </c>
      <c r="AN136" s="83">
        <f t="shared" si="8"/>
        <v>0</v>
      </c>
    </row>
    <row r="137" spans="1:40" x14ac:dyDescent="0.45">
      <c r="A137" s="60">
        <v>44143</v>
      </c>
      <c r="B137" s="1" t="s">
        <v>252</v>
      </c>
      <c r="C137" s="1" t="s">
        <v>253</v>
      </c>
      <c r="D137" s="2">
        <v>9928</v>
      </c>
      <c r="E137" s="2">
        <v>7146</v>
      </c>
      <c r="F137" s="2">
        <v>2782</v>
      </c>
      <c r="G137" s="76">
        <v>79795351</v>
      </c>
      <c r="H137" s="76">
        <v>59810773</v>
      </c>
      <c r="I137" s="76">
        <v>19984578</v>
      </c>
      <c r="J137" s="2">
        <v>9702</v>
      </c>
      <c r="K137" s="2">
        <v>166</v>
      </c>
      <c r="L137" s="2">
        <v>60</v>
      </c>
      <c r="M137" s="3">
        <v>78671645</v>
      </c>
      <c r="N137" s="3">
        <v>8109</v>
      </c>
      <c r="O137" s="36">
        <v>0.80200000000000005</v>
      </c>
      <c r="P137" s="36">
        <v>0.124</v>
      </c>
      <c r="Q137" s="36">
        <v>7.4999999999999997E-2</v>
      </c>
      <c r="R137" s="36">
        <v>0.98099999999999998</v>
      </c>
      <c r="S137" s="36">
        <v>1.2999999999999999E-2</v>
      </c>
      <c r="T137" s="36">
        <v>6.0000000000000001E-3</v>
      </c>
      <c r="U137" s="2">
        <v>69</v>
      </c>
      <c r="V137" s="2">
        <v>61</v>
      </c>
      <c r="W137" s="2">
        <v>43</v>
      </c>
      <c r="X137" s="2">
        <v>18</v>
      </c>
      <c r="Y137" s="76">
        <v>481370</v>
      </c>
      <c r="Z137" s="76">
        <v>357114</v>
      </c>
      <c r="AA137" s="76">
        <v>124256</v>
      </c>
      <c r="AB137" s="2">
        <v>70</v>
      </c>
      <c r="AC137" s="2">
        <v>0</v>
      </c>
      <c r="AD137" s="2">
        <v>60</v>
      </c>
      <c r="AE137" s="3">
        <v>542724</v>
      </c>
      <c r="AF137" s="3">
        <v>7753</v>
      </c>
      <c r="AG137" s="36">
        <v>0.71399999999999997</v>
      </c>
      <c r="AH137" s="36">
        <v>0.14299999999999999</v>
      </c>
      <c r="AI137" s="36">
        <v>0.14299999999999999</v>
      </c>
      <c r="AL137" s="83">
        <f t="shared" si="6"/>
        <v>1</v>
      </c>
      <c r="AM137" s="83">
        <f t="shared" si="7"/>
        <v>1.0010000000000001</v>
      </c>
      <c r="AN137" s="83">
        <f t="shared" si="8"/>
        <v>1</v>
      </c>
    </row>
    <row r="138" spans="1:40" x14ac:dyDescent="0.45">
      <c r="A138" s="60">
        <v>44143</v>
      </c>
      <c r="B138" s="1" t="s">
        <v>254</v>
      </c>
      <c r="C138" s="1" t="s">
        <v>164</v>
      </c>
      <c r="D138" s="2">
        <v>26814</v>
      </c>
      <c r="E138" s="2">
        <v>17763</v>
      </c>
      <c r="F138" s="2">
        <v>9051</v>
      </c>
      <c r="G138" s="76">
        <v>245576814.15000001</v>
      </c>
      <c r="H138" s="76">
        <v>160173165.75000003</v>
      </c>
      <c r="I138" s="76">
        <v>85403648.399999976</v>
      </c>
      <c r="J138" s="2">
        <v>26502</v>
      </c>
      <c r="K138" s="2">
        <v>298</v>
      </c>
      <c r="L138" s="2">
        <v>14</v>
      </c>
      <c r="M138" s="3">
        <v>241150652</v>
      </c>
      <c r="N138" s="3">
        <v>9099</v>
      </c>
      <c r="O138" s="36">
        <v>0.93799999999999994</v>
      </c>
      <c r="P138" s="36">
        <v>3.6999999999999998E-2</v>
      </c>
      <c r="Q138" s="36">
        <v>2.5000000000000001E-2</v>
      </c>
      <c r="R138" s="36">
        <v>0.98799999999999999</v>
      </c>
      <c r="S138" s="36">
        <v>1.0999999999999999E-2</v>
      </c>
      <c r="T138" s="36">
        <v>1E-3</v>
      </c>
      <c r="U138" s="2">
        <v>23</v>
      </c>
      <c r="V138" s="2">
        <v>152</v>
      </c>
      <c r="W138" s="2">
        <v>101</v>
      </c>
      <c r="X138" s="2">
        <v>51</v>
      </c>
      <c r="Y138" s="76">
        <v>1339303.07</v>
      </c>
      <c r="Z138" s="76">
        <v>908016.47000000009</v>
      </c>
      <c r="AA138" s="76">
        <v>431286.6</v>
      </c>
      <c r="AB138" s="2">
        <v>158</v>
      </c>
      <c r="AC138" s="2">
        <v>3</v>
      </c>
      <c r="AD138" s="2">
        <v>14</v>
      </c>
      <c r="AE138" s="3">
        <v>1359017</v>
      </c>
      <c r="AF138" s="3">
        <v>8601</v>
      </c>
      <c r="AG138" s="36">
        <v>0.91800000000000004</v>
      </c>
      <c r="AH138" s="36">
        <v>5.7000000000000002E-2</v>
      </c>
      <c r="AI138" s="36">
        <v>2.5000000000000001E-2</v>
      </c>
      <c r="AL138" s="83">
        <f t="shared" si="6"/>
        <v>1</v>
      </c>
      <c r="AM138" s="83">
        <f t="shared" si="7"/>
        <v>1</v>
      </c>
      <c r="AN138" s="83">
        <f t="shared" si="8"/>
        <v>1</v>
      </c>
    </row>
    <row r="139" spans="1:40" x14ac:dyDescent="0.45">
      <c r="A139" s="60">
        <v>44143</v>
      </c>
      <c r="B139" s="1" t="s">
        <v>255</v>
      </c>
      <c r="C139" s="1" t="s">
        <v>256</v>
      </c>
      <c r="D139" s="2">
        <v>1274</v>
      </c>
      <c r="E139" s="2">
        <v>863</v>
      </c>
      <c r="F139" s="2">
        <v>411</v>
      </c>
      <c r="G139" s="76">
        <v>11976255.1</v>
      </c>
      <c r="H139" s="76">
        <v>8049514.0999999996</v>
      </c>
      <c r="I139" s="76">
        <v>3926741</v>
      </c>
      <c r="J139" s="2">
        <v>1185</v>
      </c>
      <c r="K139" s="2">
        <v>89</v>
      </c>
      <c r="L139" s="2">
        <v>0</v>
      </c>
      <c r="M139" s="3">
        <v>11154083</v>
      </c>
      <c r="N139" s="3">
        <v>9413</v>
      </c>
      <c r="O139" s="36">
        <v>0.84499999999999997</v>
      </c>
      <c r="P139" s="36">
        <v>6.8000000000000005E-2</v>
      </c>
      <c r="Q139" s="36">
        <v>8.6999999999999994E-2</v>
      </c>
      <c r="R139" s="36">
        <v>0.93200000000000005</v>
      </c>
      <c r="S139" s="36">
        <v>6.8000000000000005E-2</v>
      </c>
      <c r="T139" s="36">
        <v>0</v>
      </c>
      <c r="U139" s="2">
        <v>0</v>
      </c>
      <c r="V139" s="2">
        <v>0</v>
      </c>
      <c r="W139" s="2">
        <v>0</v>
      </c>
      <c r="X139" s="2">
        <v>0</v>
      </c>
      <c r="Y139" s="76">
        <v>0</v>
      </c>
      <c r="Z139" s="76">
        <v>0</v>
      </c>
      <c r="AA139" s="76">
        <v>0</v>
      </c>
      <c r="AB139" s="2">
        <v>0</v>
      </c>
      <c r="AC139" s="2">
        <v>0</v>
      </c>
      <c r="AD139" s="2">
        <v>0</v>
      </c>
      <c r="AE139" s="3">
        <v>0</v>
      </c>
      <c r="AF139" s="3">
        <v>0</v>
      </c>
      <c r="AG139" s="36">
        <v>0</v>
      </c>
      <c r="AH139" s="36">
        <v>0</v>
      </c>
      <c r="AI139" s="36">
        <v>0</v>
      </c>
      <c r="AL139" s="83">
        <f t="shared" si="6"/>
        <v>1</v>
      </c>
      <c r="AM139" s="83">
        <f t="shared" si="7"/>
        <v>1</v>
      </c>
      <c r="AN139" s="83">
        <f t="shared" si="8"/>
        <v>0</v>
      </c>
    </row>
    <row r="140" spans="1:40" x14ac:dyDescent="0.45">
      <c r="A140" s="60">
        <v>44143</v>
      </c>
      <c r="B140" s="1" t="s">
        <v>257</v>
      </c>
      <c r="C140" s="1" t="s">
        <v>256</v>
      </c>
      <c r="D140" s="2">
        <v>355</v>
      </c>
      <c r="E140" s="2">
        <v>240</v>
      </c>
      <c r="F140" s="2">
        <v>115</v>
      </c>
      <c r="G140" s="76">
        <v>3332713.63</v>
      </c>
      <c r="H140" s="76">
        <v>2246740.63</v>
      </c>
      <c r="I140" s="76">
        <v>1085973</v>
      </c>
      <c r="J140" s="2">
        <v>348</v>
      </c>
      <c r="K140" s="2">
        <v>7</v>
      </c>
      <c r="L140" s="2">
        <v>0</v>
      </c>
      <c r="M140" s="3">
        <v>3261866</v>
      </c>
      <c r="N140" s="3">
        <v>9373</v>
      </c>
      <c r="O140" s="36">
        <v>0.79300000000000004</v>
      </c>
      <c r="P140" s="36">
        <v>9.8000000000000004E-2</v>
      </c>
      <c r="Q140" s="36">
        <v>0.109</v>
      </c>
      <c r="R140" s="36">
        <v>0.98599999999999999</v>
      </c>
      <c r="S140" s="36">
        <v>1.4E-2</v>
      </c>
      <c r="T140" s="36">
        <v>0</v>
      </c>
      <c r="U140" s="2">
        <v>0</v>
      </c>
      <c r="V140" s="2">
        <v>0</v>
      </c>
      <c r="W140" s="2">
        <v>0</v>
      </c>
      <c r="X140" s="79">
        <v>0</v>
      </c>
      <c r="Y140" s="76">
        <v>0</v>
      </c>
      <c r="Z140" s="76">
        <v>0</v>
      </c>
      <c r="AA140" s="76">
        <v>0</v>
      </c>
      <c r="AB140" s="2">
        <v>0</v>
      </c>
      <c r="AC140" s="2">
        <v>0</v>
      </c>
      <c r="AD140" s="2">
        <v>0</v>
      </c>
      <c r="AE140" s="3">
        <v>0</v>
      </c>
      <c r="AF140" s="3">
        <v>0</v>
      </c>
      <c r="AG140" s="36">
        <v>0</v>
      </c>
      <c r="AH140" s="36">
        <v>0</v>
      </c>
      <c r="AI140" s="36">
        <v>0</v>
      </c>
      <c r="AL140" s="83">
        <f t="shared" si="6"/>
        <v>1</v>
      </c>
      <c r="AM140" s="83">
        <f t="shared" si="7"/>
        <v>1</v>
      </c>
      <c r="AN140" s="83">
        <f t="shared" si="8"/>
        <v>0</v>
      </c>
    </row>
    <row r="141" spans="1:40" x14ac:dyDescent="0.45">
      <c r="A141" s="60">
        <v>44143</v>
      </c>
      <c r="B141" s="1" t="s">
        <v>258</v>
      </c>
      <c r="C141" s="1" t="s">
        <v>7</v>
      </c>
      <c r="D141" s="2">
        <v>1260</v>
      </c>
      <c r="E141" s="2">
        <v>843</v>
      </c>
      <c r="F141" s="2">
        <v>417</v>
      </c>
      <c r="G141" s="76">
        <v>11872976</v>
      </c>
      <c r="H141" s="76">
        <v>7942292</v>
      </c>
      <c r="I141" s="76">
        <v>3930684</v>
      </c>
      <c r="J141" s="2">
        <v>1254</v>
      </c>
      <c r="K141" s="2">
        <v>3</v>
      </c>
      <c r="L141" s="2">
        <v>3</v>
      </c>
      <c r="M141" s="3">
        <v>11748853</v>
      </c>
      <c r="N141" s="3">
        <v>9369</v>
      </c>
      <c r="O141" s="36">
        <v>0.998</v>
      </c>
      <c r="P141" s="36">
        <v>2E-3</v>
      </c>
      <c r="Q141" s="36">
        <v>0</v>
      </c>
      <c r="R141" s="36">
        <v>0.998</v>
      </c>
      <c r="S141" s="36">
        <v>0</v>
      </c>
      <c r="T141" s="36">
        <v>2E-3</v>
      </c>
      <c r="U141" s="2">
        <v>3</v>
      </c>
      <c r="V141" s="2">
        <v>4</v>
      </c>
      <c r="W141" s="2">
        <v>2</v>
      </c>
      <c r="X141" s="79">
        <v>2</v>
      </c>
      <c r="Y141" s="76">
        <v>40000</v>
      </c>
      <c r="Z141" s="76">
        <v>20000</v>
      </c>
      <c r="AA141" s="76">
        <v>20000</v>
      </c>
      <c r="AB141" s="2">
        <v>4</v>
      </c>
      <c r="AC141" s="2">
        <v>0</v>
      </c>
      <c r="AD141" s="2">
        <v>3</v>
      </c>
      <c r="AE141" s="3">
        <v>40000</v>
      </c>
      <c r="AF141" s="3">
        <v>10000</v>
      </c>
      <c r="AG141" s="36">
        <v>1</v>
      </c>
      <c r="AH141" s="36">
        <v>0</v>
      </c>
      <c r="AI141" s="36">
        <v>0</v>
      </c>
      <c r="AL141" s="83">
        <f t="shared" si="6"/>
        <v>1</v>
      </c>
      <c r="AM141" s="83">
        <f t="shared" si="7"/>
        <v>1</v>
      </c>
      <c r="AN141" s="83">
        <f t="shared" si="8"/>
        <v>1</v>
      </c>
    </row>
    <row r="142" spans="1:40" x14ac:dyDescent="0.45">
      <c r="B142" s="1"/>
      <c r="C142" s="1"/>
      <c r="D142" s="2"/>
      <c r="E142" s="2"/>
      <c r="F142" s="2"/>
      <c r="G142" s="76"/>
      <c r="H142" s="76"/>
      <c r="I142" s="76"/>
      <c r="J142" s="2"/>
      <c r="K142" s="2"/>
      <c r="L142" s="2"/>
      <c r="M142" s="3"/>
      <c r="N142" s="3"/>
      <c r="O142" s="36"/>
      <c r="P142" s="36"/>
      <c r="Q142" s="36"/>
      <c r="R142" s="36"/>
      <c r="S142" s="36"/>
      <c r="T142" s="36"/>
      <c r="U142" s="2"/>
      <c r="V142" s="2"/>
      <c r="W142" s="2"/>
      <c r="X142" s="79"/>
      <c r="Y142" s="76"/>
      <c r="Z142" s="76"/>
      <c r="AA142" s="76"/>
      <c r="AB142" s="2"/>
      <c r="AC142" s="2"/>
      <c r="AD142" s="2"/>
      <c r="AE142" s="3"/>
      <c r="AF142" s="3"/>
      <c r="AG142" s="36"/>
      <c r="AH142" s="36"/>
      <c r="AI142" s="36"/>
    </row>
    <row r="143" spans="1:40" x14ac:dyDescent="0.45">
      <c r="B143" s="1"/>
      <c r="C143" s="1"/>
      <c r="D143" s="2"/>
      <c r="E143" s="2"/>
      <c r="F143" s="2"/>
      <c r="G143" s="76"/>
      <c r="H143" s="76"/>
      <c r="I143" s="76"/>
      <c r="J143" s="2"/>
      <c r="K143" s="2"/>
      <c r="L143" s="2"/>
      <c r="M143" s="3"/>
      <c r="N143" s="3"/>
      <c r="O143" s="36"/>
      <c r="P143" s="36"/>
      <c r="Q143" s="36"/>
      <c r="R143" s="36"/>
      <c r="S143" s="36"/>
      <c r="T143" s="36"/>
      <c r="U143" s="2"/>
      <c r="V143" s="2"/>
      <c r="W143" s="2"/>
      <c r="X143" s="79"/>
      <c r="Y143" s="76"/>
      <c r="Z143" s="76"/>
      <c r="AA143" s="76"/>
      <c r="AB143" s="2"/>
      <c r="AC143" s="2"/>
      <c r="AD143" s="2"/>
      <c r="AE143" s="3"/>
      <c r="AF143" s="3"/>
      <c r="AG143" s="36"/>
      <c r="AH143" s="36"/>
      <c r="AI143" s="36"/>
    </row>
    <row r="144" spans="1:40" x14ac:dyDescent="0.45">
      <c r="B144" s="1"/>
      <c r="C144" s="1"/>
      <c r="D144" s="2"/>
      <c r="E144" s="2"/>
      <c r="F144" s="2"/>
      <c r="G144" s="2"/>
      <c r="H144" s="2"/>
      <c r="I144" s="2"/>
      <c r="J144" s="2"/>
      <c r="K144" s="2"/>
      <c r="L144" s="2"/>
      <c r="M144" s="3"/>
      <c r="N144" s="3"/>
      <c r="O144" s="36"/>
      <c r="P144" s="36"/>
      <c r="Q144" s="36"/>
      <c r="R144" s="36"/>
      <c r="S144" s="36"/>
      <c r="T144" s="36"/>
      <c r="U144" s="2"/>
      <c r="V144" s="2"/>
      <c r="W144" s="2"/>
      <c r="AB144" s="2"/>
      <c r="AC144" s="2"/>
      <c r="AD144" s="2"/>
      <c r="AE144" s="3"/>
      <c r="AF144" s="3"/>
      <c r="AG144" s="36"/>
      <c r="AH144" s="36"/>
      <c r="AI144" s="36"/>
    </row>
    <row r="145" spans="2:35" x14ac:dyDescent="0.45">
      <c r="B145" s="1"/>
      <c r="C145" s="1"/>
      <c r="D145" s="2"/>
      <c r="E145" s="2"/>
      <c r="F145" s="2"/>
      <c r="G145" s="2"/>
      <c r="H145" s="2"/>
      <c r="I145" s="2"/>
      <c r="J145" s="2"/>
      <c r="K145" s="2"/>
      <c r="L145" s="2"/>
      <c r="M145" s="3"/>
      <c r="N145" s="3"/>
      <c r="O145" s="36"/>
      <c r="P145" s="36"/>
      <c r="Q145" s="36"/>
      <c r="R145" s="36"/>
      <c r="S145" s="36"/>
      <c r="T145" s="36"/>
      <c r="U145" s="2"/>
      <c r="V145" s="2"/>
      <c r="W145" s="2"/>
      <c r="AB145" s="2"/>
      <c r="AC145" s="2"/>
      <c r="AD145" s="2"/>
      <c r="AE145" s="3"/>
      <c r="AF145" s="3"/>
      <c r="AG145" s="36"/>
      <c r="AH145" s="36"/>
      <c r="AI145" s="36"/>
    </row>
    <row r="146" spans="2:35" x14ac:dyDescent="0.45">
      <c r="B146" s="1"/>
      <c r="C146" s="1"/>
      <c r="D146" s="2"/>
      <c r="E146" s="2"/>
      <c r="F146" s="2"/>
      <c r="G146" s="2"/>
      <c r="H146" s="2"/>
      <c r="I146" s="2"/>
      <c r="J146" s="2"/>
      <c r="K146" s="2"/>
      <c r="L146" s="2"/>
      <c r="M146" s="3"/>
      <c r="N146" s="3"/>
      <c r="O146" s="36"/>
      <c r="P146" s="36"/>
      <c r="Q146" s="36"/>
      <c r="R146" s="36"/>
      <c r="S146" s="36"/>
      <c r="T146" s="36"/>
      <c r="U146" s="2"/>
      <c r="V146" s="2"/>
      <c r="W146" s="2"/>
      <c r="AB146" s="2"/>
      <c r="AC146" s="2"/>
      <c r="AD146" s="2"/>
      <c r="AE146" s="3"/>
      <c r="AF146" s="3"/>
      <c r="AG146" s="36"/>
      <c r="AH146" s="36"/>
      <c r="AI146" s="36"/>
    </row>
    <row r="147" spans="2:35" x14ac:dyDescent="0.45">
      <c r="B147" s="1"/>
      <c r="C147" s="1"/>
      <c r="D147" s="2"/>
      <c r="E147" s="2"/>
      <c r="F147" s="2"/>
      <c r="G147" s="2"/>
      <c r="H147" s="2"/>
      <c r="I147" s="2"/>
      <c r="J147" s="2"/>
      <c r="K147" s="2"/>
      <c r="L147" s="2"/>
      <c r="M147" s="3"/>
      <c r="N147" s="3"/>
      <c r="O147" s="36"/>
      <c r="P147" s="36"/>
      <c r="Q147" s="36"/>
      <c r="R147" s="36"/>
      <c r="S147" s="36"/>
      <c r="T147" s="36"/>
      <c r="U147" s="2"/>
      <c r="V147" s="2"/>
      <c r="W147" s="2"/>
      <c r="AB147" s="2"/>
      <c r="AC147" s="2"/>
      <c r="AD147" s="2"/>
      <c r="AE147" s="3"/>
      <c r="AF147" s="3"/>
      <c r="AG147" s="36"/>
      <c r="AH147" s="36"/>
      <c r="AI147" s="36"/>
    </row>
    <row r="148" spans="2:35" x14ac:dyDescent="0.45">
      <c r="B148" s="1"/>
      <c r="C148" s="1"/>
      <c r="D148" s="2"/>
      <c r="E148" s="2"/>
      <c r="F148" s="2"/>
      <c r="G148" s="2"/>
      <c r="H148" s="2"/>
      <c r="I148" s="2"/>
      <c r="J148" s="2"/>
      <c r="K148" s="2"/>
      <c r="L148" s="2"/>
      <c r="M148" s="3"/>
      <c r="N148" s="3"/>
      <c r="O148" s="36"/>
      <c r="P148" s="36"/>
      <c r="Q148" s="36"/>
      <c r="R148" s="36"/>
      <c r="S148" s="36"/>
      <c r="T148" s="36"/>
      <c r="U148" s="2"/>
      <c r="V148" s="2"/>
      <c r="W148" s="2"/>
      <c r="AB148" s="2"/>
      <c r="AC148" s="2"/>
      <c r="AD148" s="2"/>
      <c r="AE148" s="3"/>
      <c r="AF148" s="3"/>
      <c r="AG148" s="36"/>
      <c r="AH148" s="36"/>
      <c r="AI148" s="36"/>
    </row>
    <row r="149" spans="2:35" x14ac:dyDescent="0.45">
      <c r="B149" s="1"/>
      <c r="C149" s="1"/>
      <c r="D149" s="2"/>
      <c r="E149" s="2"/>
      <c r="F149" s="2"/>
      <c r="G149" s="2"/>
      <c r="H149" s="2"/>
      <c r="I149" s="2"/>
      <c r="J149" s="2"/>
      <c r="K149" s="2"/>
      <c r="L149" s="2"/>
      <c r="M149" s="3"/>
      <c r="N149" s="3"/>
      <c r="O149" s="36"/>
      <c r="P149" s="36"/>
      <c r="Q149" s="36"/>
      <c r="R149" s="36"/>
      <c r="S149" s="36"/>
      <c r="T149" s="36"/>
      <c r="U149" s="2"/>
      <c r="V149" s="2"/>
      <c r="W149" s="2"/>
      <c r="AB149" s="2"/>
      <c r="AC149" s="2"/>
      <c r="AD149" s="2"/>
      <c r="AE149" s="3"/>
      <c r="AF149" s="3"/>
      <c r="AG149" s="36"/>
      <c r="AH149" s="36"/>
      <c r="AI149" s="36"/>
    </row>
    <row r="150" spans="2:35" x14ac:dyDescent="0.45">
      <c r="B150" s="1"/>
      <c r="C150" s="1"/>
      <c r="D150" s="2"/>
      <c r="E150" s="2"/>
      <c r="F150" s="2"/>
      <c r="G150" s="2"/>
      <c r="H150" s="2"/>
      <c r="I150" s="2"/>
      <c r="J150" s="2"/>
      <c r="K150" s="2"/>
      <c r="L150" s="2"/>
      <c r="M150" s="3"/>
      <c r="N150" s="3"/>
      <c r="O150" s="36"/>
      <c r="P150" s="36"/>
      <c r="Q150" s="36"/>
      <c r="R150" s="36"/>
      <c r="S150" s="36"/>
      <c r="T150" s="36"/>
      <c r="U150" s="2"/>
      <c r="V150" s="2"/>
      <c r="W150" s="2"/>
      <c r="AB150" s="2"/>
      <c r="AC150" s="2"/>
      <c r="AD150" s="2"/>
      <c r="AE150" s="3"/>
      <c r="AF150" s="3"/>
      <c r="AG150" s="36"/>
      <c r="AH150" s="36"/>
      <c r="AI150" s="36"/>
    </row>
    <row r="151" spans="2:35" x14ac:dyDescent="0.45">
      <c r="B151" s="1"/>
      <c r="C151" s="1"/>
      <c r="D151" s="2"/>
      <c r="E151" s="2"/>
      <c r="F151" s="2"/>
      <c r="G151" s="2"/>
      <c r="H151" s="2"/>
      <c r="I151" s="2"/>
      <c r="J151" s="2"/>
      <c r="K151" s="2"/>
      <c r="L151" s="2"/>
      <c r="M151" s="3"/>
      <c r="N151" s="3"/>
      <c r="O151" s="36"/>
      <c r="P151" s="36"/>
      <c r="Q151" s="36"/>
      <c r="R151" s="36"/>
      <c r="S151" s="36"/>
      <c r="T151" s="36"/>
      <c r="U151" s="2"/>
      <c r="V151" s="2"/>
      <c r="W151" s="2"/>
      <c r="AB151" s="2"/>
      <c r="AC151" s="2"/>
      <c r="AD151" s="2"/>
      <c r="AE151" s="3"/>
      <c r="AF151" s="3"/>
      <c r="AG151" s="36"/>
      <c r="AH151" s="36"/>
      <c r="AI151" s="36"/>
    </row>
    <row r="152" spans="2:35" x14ac:dyDescent="0.45">
      <c r="B152" s="1"/>
      <c r="C152" s="1"/>
      <c r="D152" s="2"/>
      <c r="E152" s="2"/>
      <c r="F152" s="2"/>
      <c r="G152" s="2"/>
      <c r="H152" s="2"/>
      <c r="I152" s="2"/>
      <c r="J152" s="2"/>
      <c r="K152" s="2"/>
      <c r="L152" s="2"/>
      <c r="M152" s="3"/>
      <c r="N152" s="3"/>
      <c r="O152" s="36"/>
      <c r="P152" s="36"/>
      <c r="Q152" s="36"/>
      <c r="R152" s="36"/>
      <c r="S152" s="36"/>
      <c r="T152" s="36"/>
      <c r="U152" s="2"/>
      <c r="V152" s="2"/>
      <c r="W152" s="2"/>
      <c r="AB152" s="2"/>
      <c r="AC152" s="2"/>
      <c r="AD152" s="2"/>
      <c r="AE152" s="3"/>
      <c r="AF152" s="3"/>
      <c r="AG152" s="36"/>
      <c r="AH152" s="36"/>
      <c r="AI152" s="36"/>
    </row>
    <row r="153" spans="2:35" x14ac:dyDescent="0.45">
      <c r="B153" s="1"/>
      <c r="C153" s="1"/>
      <c r="D153" s="2"/>
      <c r="E153" s="2"/>
      <c r="F153" s="2"/>
      <c r="G153" s="2"/>
      <c r="H153" s="2"/>
      <c r="I153" s="2"/>
      <c r="J153" s="2"/>
      <c r="K153" s="2"/>
      <c r="L153" s="2"/>
      <c r="M153" s="3"/>
      <c r="N153" s="3"/>
      <c r="O153" s="36"/>
      <c r="P153" s="36"/>
      <c r="Q153" s="36"/>
      <c r="R153" s="36"/>
      <c r="S153" s="36"/>
      <c r="T153" s="36"/>
      <c r="U153" s="2"/>
      <c r="V153" s="2"/>
      <c r="W153" s="2"/>
      <c r="AB153" s="2"/>
      <c r="AC153" s="2"/>
      <c r="AD153" s="2"/>
      <c r="AE153" s="3"/>
      <c r="AF153" s="3"/>
      <c r="AG153" s="36"/>
      <c r="AH153" s="36"/>
      <c r="AI153" s="36"/>
    </row>
    <row r="154" spans="2:35" x14ac:dyDescent="0.45">
      <c r="B154" s="1"/>
      <c r="C154" s="1"/>
      <c r="D154" s="2"/>
      <c r="E154" s="2"/>
      <c r="F154" s="2"/>
      <c r="G154" s="2"/>
      <c r="H154" s="2"/>
      <c r="I154" s="2"/>
      <c r="J154" s="2"/>
      <c r="K154" s="2"/>
      <c r="L154" s="2"/>
      <c r="M154" s="3"/>
      <c r="N154" s="3"/>
      <c r="O154" s="36"/>
      <c r="P154" s="36"/>
      <c r="Q154" s="36"/>
      <c r="R154" s="36"/>
      <c r="S154" s="36"/>
      <c r="T154" s="36"/>
      <c r="U154" s="2"/>
      <c r="V154" s="2"/>
      <c r="W154" s="2"/>
      <c r="AB154" s="2"/>
      <c r="AC154" s="2"/>
      <c r="AD154" s="2"/>
      <c r="AE154" s="3"/>
      <c r="AF154" s="3"/>
      <c r="AG154" s="36"/>
      <c r="AH154" s="36"/>
      <c r="AI154" s="36"/>
    </row>
    <row r="155" spans="2:35" x14ac:dyDescent="0.45">
      <c r="B155" s="1"/>
      <c r="C155" s="1"/>
      <c r="D155" s="2"/>
      <c r="E155" s="2"/>
      <c r="F155" s="2"/>
      <c r="G155" s="2"/>
      <c r="H155" s="2"/>
      <c r="I155" s="2"/>
      <c r="J155" s="2"/>
      <c r="K155" s="2"/>
      <c r="L155" s="2"/>
      <c r="M155" s="3"/>
      <c r="N155" s="3"/>
      <c r="O155" s="36"/>
      <c r="P155" s="36"/>
      <c r="Q155" s="36"/>
      <c r="R155" s="36"/>
      <c r="S155" s="36"/>
      <c r="T155" s="36"/>
      <c r="U155" s="2"/>
      <c r="V155" s="2"/>
      <c r="W155" s="2"/>
      <c r="AB155" s="2"/>
      <c r="AC155" s="2"/>
      <c r="AD155" s="2"/>
      <c r="AE155" s="3"/>
      <c r="AF155" s="3"/>
      <c r="AG155" s="36"/>
      <c r="AH155" s="36"/>
      <c r="AI155" s="36"/>
    </row>
  </sheetData>
  <autoFilter ref="A1:AN143" xr:uid="{00000000-0009-0000-0000-000004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tandard Content" ma:contentTypeID="0x0101008CA7A4F8331B45C7B0D3158B4994D0CA0200BD2A692CFD66A941B2B82EF45B0E040E" ma:contentTypeVersion="40" ma:contentTypeDescription="Create a new document." ma:contentTypeScope="" ma:versionID="6d03dec311a0d511b215a3769f1529ff">
  <xsd:schema xmlns:xsd="http://www.w3.org/2001/XMLSchema" xmlns:xs="http://www.w3.org/2001/XMLSchema" xmlns:p="http://schemas.microsoft.com/office/2006/metadata/properties" xmlns:ns1="814d62cb-2db6-4c25-ab62-b9075facbc11" targetNamespace="http://schemas.microsoft.com/office/2006/metadata/properties" ma:root="true" ma:fieldsID="03bb663243ab6f3fe44c2f9b677122c7" ns1:_="">
    <xsd:import namespace="814d62cb-2db6-4c25-ab62-b9075facbc11"/>
    <xsd:element name="properties">
      <xsd:complexType>
        <xsd:sequence>
          <xsd:element name="documentManagement">
            <xsd:complexType>
              <xsd:all>
                <xsd:element ref="ns1:_dlc_DocIdUrl" minOccurs="0"/>
                <xsd:element ref="ns1:APRADescription" minOccurs="0"/>
                <xsd:element ref="ns1:APRAActivityID" minOccurs="0"/>
                <xsd:element ref="ns1:APRASecurityClassification"/>
                <xsd:element ref="ns1:APRAKeywords" minOccurs="0"/>
                <xsd:element ref="ns1:APRADate" minOccurs="0"/>
                <xsd:element ref="ns1:APRAOwner" minOccurs="0"/>
                <xsd:element ref="ns1:APRAApprovedBy" minOccurs="0"/>
                <xsd:element ref="ns1:APRAApprovalDate" minOccurs="0"/>
                <xsd:element ref="ns1:APRAEntityID" minOccurs="0"/>
                <xsd:element ref="ns1:APRAEntityName" minOccurs="0"/>
                <xsd:element ref="ns1:Received" minOccurs="0"/>
                <xsd:element ref="ns1:From-Address" minOccurs="0"/>
                <xsd:element ref="ns1:To-Address" minOccurs="0"/>
                <xsd:element ref="ns1:Attachment" minOccurs="0"/>
                <xsd:element ref="ns1:Conversation" minOccurs="0"/>
                <xsd:element ref="ns1:APRADocScanCheck" minOccurs="0"/>
                <xsd:element ref="ns1:j163382b748246d3b6e7caae71dbeeb0" minOccurs="0"/>
                <xsd:element ref="ns1:f284b4f8578a44cfae4f67a86df81119" minOccurs="0"/>
                <xsd:element ref="ns1:_dlc_DocIdPersistId" minOccurs="0"/>
                <xsd:element ref="ns1:i05115a133414b4dabee2531e4b46b67" minOccurs="0"/>
                <xsd:element ref="ns1:h67caa35a4114acd8e15fe89b3f29f9e" minOccurs="0"/>
                <xsd:element ref="ns1:pa005173035e41c3986b37b8e650f3ef" minOccurs="0"/>
                <xsd:element ref="ns1:p10c80fc2da942ae8f2ea9b33b6ea0ba" minOccurs="0"/>
                <xsd:element ref="ns1:ka2715b9eb154114a4f57d7fbf82ec75" minOccurs="0"/>
                <xsd:element ref="ns1:TaxCatchAll" minOccurs="0"/>
                <xsd:element ref="ns1:i08e72d8ce2b4ffa9361f9f4e0a63abc" minOccurs="0"/>
                <xsd:element ref="ns1:TaxCatchAllLabel" minOccurs="0"/>
                <xsd:element ref="ns1:ic4067bd02f14cf3a95ad35878404a71" minOccurs="0"/>
                <xsd:element ref="ns1:l003ee8eff60461aa1bd0027aba92ea4" minOccurs="0"/>
                <xsd:element ref="ns1:b37d8d7e823543f58f89056343a9035c" minOccurs="0"/>
                <xsd:element ref="ns1:_dlc_DocId" minOccurs="0"/>
                <xsd:element ref="ns1:aa36a5a650d54f768f171f4d17b8b238" minOccurs="0"/>
                <xsd:element ref="ns1:j724204a644741eb9f777fcb03fe8840" minOccurs="0"/>
                <xsd:element ref="ns1:m2df5fdf6d1643b4a596982762bb3d00" minOccurs="0"/>
                <xsd:element ref="ns1:k4bcc0d734474fea9fb713d9c415b4b0" minOccurs="0"/>
                <xsd:element ref="ns1:d9a849fd1b8e46ada0321eb0681a10ee" minOccurs="0"/>
                <xsd:element ref="ns1:APRAMeetingDate" minOccurs="0"/>
                <xsd:element ref="ns1:APRAMeeting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4d62cb-2db6-4c25-ab62-b9075facbc11" elementFormDefault="qualified">
    <xsd:import namespace="http://schemas.microsoft.com/office/2006/documentManagement/types"/>
    <xsd:import namespace="http://schemas.microsoft.com/office/infopath/2007/PartnerControls"/>
    <xsd:element name="_dlc_DocIdUrl" ma:index="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APRADescription" ma:index="3" nillable="true" ma:displayName="Description" ma:internalName="APRADescription" ma:readOnly="false">
      <xsd:simpleType>
        <xsd:restriction base="dms:Note"/>
      </xsd:simpleType>
    </xsd:element>
    <xsd:element name="APRAActivityID" ma:index="4" nillable="true" ma:displayName="Activity ID" ma:internalName="APRAActivityID" ma:readOnly="false">
      <xsd:simpleType>
        <xsd:restriction base="dms:Text"/>
      </xsd:simpleType>
    </xsd:element>
    <xsd:element name="APRASecurityClassification" ma:index="8" ma:displayName="Security classification" ma:default="OFFICIAL: Sensitive" ma:hidden="true" ma:internalName="APRASecurityClassification" ma:readOnly="false">
      <xsd:simpleType>
        <xsd:restriction base="dms:Choice">
          <xsd:enumeration value="OFFICIAL"/>
          <xsd:enumeration value="OFFICIAL: Sensitive"/>
          <xsd:enumeration value="OFFICIAL: Sensitive (APRA Act s56)"/>
          <xsd:enumeration value="OFFICIAL: Sensitive (Personal privacy)"/>
          <xsd:enumeration value="OFFICIAL: Sensitive (Legal privilege)"/>
          <xsd:enumeration value="PROTECTED"/>
          <xsd:enumeration value="PROTECTED (APRA Act s56)"/>
          <xsd:enumeration value="PROTECTED (Personal privacy)"/>
          <xsd:enumeration value="PROTECTED (Legal privilege)"/>
          <xsd:enumeration value="PROTECTED: CABINET"/>
          <xsd:enumeration value="PROTECTED: CABINET (APRA Act s56)"/>
          <xsd:enumeration value="PROTECTED: CABINET (Personal privacy)"/>
          <xsd:enumeration value="PROTECTED: CABINET (Legal privilege)"/>
          <xsd:enumeration value="UNCLASSIFIED"/>
          <xsd:enumeration value="DLM: For Official Use Only"/>
          <xsd:enumeration value="DLM: Sensitive"/>
          <xsd:enumeration value="DLM: Sensitive: Legal"/>
          <xsd:enumeration value="DLM: Sensitive: Personal"/>
          <xsd:enumeration value="PROTECTED: Sensitive: Cabinet"/>
          <xsd:enumeration value="UNOFFICIAL"/>
        </xsd:restriction>
      </xsd:simpleType>
    </xsd:element>
    <xsd:element name="APRAKeywords" ma:index="16" nillable="true" ma:displayName="Keywords" ma:internalName="APRAKeywords" ma:readOnly="false">
      <xsd:simpleType>
        <xsd:restriction base="dms:Text"/>
      </xsd:simpleType>
    </xsd:element>
    <xsd:element name="APRADate" ma:index="18" nillable="true" ma:displayName="Date" ma:format="DateOnly" ma:internalName="APRADate" ma:readOnly="false">
      <xsd:simpleType>
        <xsd:restriction base="dms:DateTime"/>
      </xsd:simpleType>
    </xsd:element>
    <xsd:element name="APRAOwner" ma:index="21" nillable="true" ma:displayName="Owner" ma:list="UserInfo" ma:internalName="APRAOwn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edBy" ma:index="22" nillable="true" ma:displayName="Approved by" ma:list="UserInfo" ma:internalName="APRAApprovedBy"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PRAApprovalDate" ma:index="23" nillable="true" ma:displayName="Approval date" ma:format="DateOnly" ma:internalName="APRAApprovalDate" ma:readOnly="false">
      <xsd:simpleType>
        <xsd:restriction base="dms:DateTime"/>
      </xsd:simpleType>
    </xsd:element>
    <xsd:element name="APRAEntityID" ma:index="24" nillable="true" ma:displayName="Entity ID" ma:internalName="APRAEntityID" ma:readOnly="true">
      <xsd:simpleType>
        <xsd:restriction base="dms:Text"/>
      </xsd:simpleType>
    </xsd:element>
    <xsd:element name="APRAEntityName" ma:index="25" nillable="true" ma:displayName="Entity name" ma:internalName="APRAEntityName" ma:readOnly="true">
      <xsd:simpleType>
        <xsd:restriction base="dms:Text"/>
      </xsd:simpleType>
    </xsd:element>
    <xsd:element name="Received" ma:index="28" nillable="true" ma:displayName="Received" ma:format="DateTime" ma:internalName="Received" ma:readOnly="true">
      <xsd:simpleType>
        <xsd:restriction base="dms:DateTime"/>
      </xsd:simpleType>
    </xsd:element>
    <xsd:element name="From-Address" ma:index="29" nillable="true" ma:displayName="From-Address" ma:internalName="From_x002d_Address" ma:readOnly="true">
      <xsd:simpleType>
        <xsd:restriction base="dms:Text"/>
      </xsd:simpleType>
    </xsd:element>
    <xsd:element name="To-Address" ma:index="30" nillable="true" ma:displayName="To-Address" ma:internalName="To_x002d_Address" ma:readOnly="true">
      <xsd:simpleType>
        <xsd:restriction base="dms:Text"/>
      </xsd:simpleType>
    </xsd:element>
    <xsd:element name="Attachment" ma:index="31" nillable="true" ma:displayName="Attachment" ma:internalName="Attachment" ma:readOnly="true">
      <xsd:simpleType>
        <xsd:restriction base="dms:Boolean"/>
      </xsd:simpleType>
    </xsd:element>
    <xsd:element name="Conversation" ma:index="32" nillable="true" ma:displayName="Conversation" ma:internalName="Conversation" ma:readOnly="true">
      <xsd:simpleType>
        <xsd:restriction base="dms:Text"/>
      </xsd:simpleType>
    </xsd:element>
    <xsd:element name="APRADocScanCheck" ma:index="33" nillable="true" ma:displayName="Scanned document checked" ma:default="0" ma:internalName="APRADocScanCheck" ma:readOnly="false">
      <xsd:simpleType>
        <xsd:restriction base="dms:Boolean"/>
      </xsd:simpleType>
    </xsd:element>
    <xsd:element name="j163382b748246d3b6e7caae71dbeeb0" ma:index="34" ma:taxonomy="true" ma:internalName="j163382b748246d3b6e7caae71dbeeb0" ma:taxonomyFieldName="APRAStatus" ma:displayName="Status" ma:readOnly="false" ma:default="1;#Draft|0e1556d2-3fe8-443a-ada7-3620563b46b3" ma:fieldId="{3163382b-7482-46d3-b6e7-caae71dbeeb0}" ma:sspId="8aef97a4-ded2-4e4a-9fbc-e666dae3ecd2" ma:termSetId="7eb4e65e-417b-4c63-9676-ecbbffa46ffa" ma:anchorId="00000000-0000-0000-0000-000000000000" ma:open="false" ma:isKeyword="false">
      <xsd:complexType>
        <xsd:sequence>
          <xsd:element ref="pc:Terms" minOccurs="0" maxOccurs="1"/>
        </xsd:sequence>
      </xsd:complexType>
    </xsd:element>
    <xsd:element name="f284b4f8578a44cfae4f67a86df81119" ma:index="35" nillable="true" ma:taxonomy="true" ma:internalName="f284b4f8578a44cfae4f67a86df81119" ma:taxonomyFieldName="APRAReportingGroup" ma:displayName="Reporting group" ma:readOnly="true" ma:fieldId="{f284b4f8-578a-44cf-ae4f-67a86df81119}" ma:sspId="8aef97a4-ded2-4e4a-9fbc-e666dae3ecd2" ma:termSetId="c09f06e2-9097-495c-bd1d-5eef1197c3cb" ma:anchorId="00000000-0000-0000-0000-000000000000" ma:open="false" ma:isKeyword="false">
      <xsd:complexType>
        <xsd:sequence>
          <xsd:element ref="pc:Terms" minOccurs="0" maxOccurs="1"/>
        </xsd:sequence>
      </xsd:complexType>
    </xsd:element>
    <xsd:element name="_dlc_DocIdPersistId" ma:index="37" nillable="true" ma:displayName="Persist ID" ma:description="Keep ID on add." ma:hidden="true" ma:internalName="_dlc_DocIdPersistId" ma:readOnly="true">
      <xsd:simpleType>
        <xsd:restriction base="dms:Boolean"/>
      </xsd:simpleType>
    </xsd:element>
    <xsd:element name="i05115a133414b4dabee2531e4b46b67" ma:index="39" ma:taxonomy="true" ma:internalName="i05115a133414b4dabee2531e4b46b67" ma:taxonomyFieldName="APRAActivity" ma:displayName="Activity" ma:readOnly="false" ma:fieldId="{205115a1-3341-4b4d-abee-2531e4b46b67}" ma:taxonomyMulti="true" ma:sspId="8aef97a4-ded2-4e4a-9fbc-e666dae3ecd2" ma:termSetId="0a2aee47-fbed-4b43-b934-0547b3421a87" ma:anchorId="00000000-0000-0000-0000-000000000000" ma:open="false" ma:isKeyword="false">
      <xsd:complexType>
        <xsd:sequence>
          <xsd:element ref="pc:Terms" minOccurs="0" maxOccurs="1"/>
        </xsd:sequence>
      </xsd:complexType>
    </xsd:element>
    <xsd:element name="h67caa35a4114acd8e15fe89b3f29f9e" ma:index="40" ma:taxonomy="true" ma:internalName="h67caa35a4114acd8e15fe89b3f29f9e" ma:taxonomyFieldName="APRADocumentType" ma:displayName="Document type" ma:readOnly="false" ma:fieldId="{167caa35-a411-4acd-8e15-fe89b3f29f9e}" ma:taxonomyMulti="true" ma:sspId="8aef97a4-ded2-4e4a-9fbc-e666dae3ecd2" ma:termSetId="af1c35f7-5763-4cde-bc1a-b0c7e164f1eb" ma:anchorId="00000000-0000-0000-0000-000000000000" ma:open="false" ma:isKeyword="false">
      <xsd:complexType>
        <xsd:sequence>
          <xsd:element ref="pc:Terms" minOccurs="0" maxOccurs="1"/>
        </xsd:sequence>
      </xsd:complexType>
    </xsd:element>
    <xsd:element name="pa005173035e41c3986b37b8e650f3ef" ma:index="41" nillable="true" ma:taxonomy="true" ma:internalName="pa005173035e41c3986b37b8e650f3ef" ma:taxonomyFieldName="APRAExternalOrganisation" ma:displayName="External organisation" ma:readOnly="false" ma:fieldId="{9a005173-035e-41c3-986b-37b8e650f3ef}" ma:taxonomyMulti="true" ma:sspId="8aef97a4-ded2-4e4a-9fbc-e666dae3ecd2" ma:termSetId="8f5dd4ac-0a4b-4ffd-a2d2-a2e85755e1cd" ma:anchorId="00000000-0000-0000-0000-000000000000" ma:open="false" ma:isKeyword="false">
      <xsd:complexType>
        <xsd:sequence>
          <xsd:element ref="pc:Terms" minOccurs="0" maxOccurs="1"/>
        </xsd:sequence>
      </xsd:complexType>
    </xsd:element>
    <xsd:element name="p10c80fc2da942ae8f2ea9b33b6ea0ba" ma:index="43" nillable="true" ma:taxonomy="true" ma:internalName="p10c80fc2da942ae8f2ea9b33b6ea0ba" ma:taxonomyFieldName="APRACostCentre" ma:displayName="Cost Centre/Team" ma:readOnly="false" ma:fieldId="{910c80fc-2da9-42ae-8f2e-a9b33b6ea0ba}" ma:taxonomyMulti="true" ma:sspId="8aef97a4-ded2-4e4a-9fbc-e666dae3ecd2" ma:termSetId="f265c3b6-05fc-4e2c-ba60-4d4988c2d861" ma:anchorId="00000000-0000-0000-0000-000000000000" ma:open="false" ma:isKeyword="false">
      <xsd:complexType>
        <xsd:sequence>
          <xsd:element ref="pc:Terms" minOccurs="0" maxOccurs="1"/>
        </xsd:sequence>
      </xsd:complexType>
    </xsd:element>
    <xsd:element name="ka2715b9eb154114a4f57d7fbf82ec75" ma:index="45" nillable="true" ma:taxonomy="true" ma:internalName="ka2715b9eb154114a4f57d7fbf82ec75" ma:taxonomyFieldName="APRAPeriod" ma:displayName="Period" ma:readOnly="false" ma:fieldId="{4a2715b9-eb15-4114-a4f5-7d7fbf82ec75}" ma:taxonomyMulti="true" ma:sspId="8aef97a4-ded2-4e4a-9fbc-e666dae3ecd2" ma:termSetId="1a5cf56a-d80d-4891-bac9-68519ce5a3ac" ma:anchorId="00000000-0000-0000-0000-000000000000" ma:open="false" ma:isKeyword="false">
      <xsd:complexType>
        <xsd:sequence>
          <xsd:element ref="pc:Terms" minOccurs="0" maxOccurs="1"/>
        </xsd:sequence>
      </xsd:complexType>
    </xsd:element>
    <xsd:element name="TaxCatchAll" ma:index="46" nillable="true" ma:displayName="Taxonomy Catch All Column" ma:hidden="true" ma:list="{daec4cee-bc29-40dd-9633-3369b11337a8}" ma:internalName="TaxCatchAll" ma:showField="CatchAllData"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08e72d8ce2b4ffa9361f9f4e0a63abc" ma:index="47" nillable="true" ma:taxonomy="true" ma:internalName="i08e72d8ce2b4ffa9361f9f4e0a63abc" ma:taxonomyFieldName="APRAYear" ma:displayName="Year" ma:readOnly="false" ma:fieldId="{208e72d8-ce2b-4ffa-9361-f9f4e0a63abc}" ma:taxonomyMulti="true" ma:sspId="8aef97a4-ded2-4e4a-9fbc-e666dae3ecd2" ma:termSetId="b4e5147a-ac61-437a-b431-73cf5e3f50b4" ma:anchorId="00000000-0000-0000-0000-000000000000" ma:open="false" ma:isKeyword="false">
      <xsd:complexType>
        <xsd:sequence>
          <xsd:element ref="pc:Terms" minOccurs="0" maxOccurs="1"/>
        </xsd:sequence>
      </xsd:complexType>
    </xsd:element>
    <xsd:element name="TaxCatchAllLabel" ma:index="48" nillable="true" ma:displayName="Taxonomy Catch All Column1" ma:hidden="true" ma:list="{daec4cee-bc29-40dd-9633-3369b11337a8}" ma:internalName="TaxCatchAllLabel" ma:readOnly="true" ma:showField="CatchAllDataLabel" ma:web="ad6dddf9-383b-42a4-9cb2-33e024a97839">
      <xsd:complexType>
        <xsd:complexContent>
          <xsd:extension base="dms:MultiChoiceLookup">
            <xsd:sequence>
              <xsd:element name="Value" type="dms:Lookup" maxOccurs="unbounded" minOccurs="0" nillable="true"/>
            </xsd:sequence>
          </xsd:extension>
        </xsd:complexContent>
      </xsd:complexType>
    </xsd:element>
    <xsd:element name="ic4067bd02f14cf3a95ad35878404a71" ma:index="49" nillable="true" ma:taxonomy="true" ma:internalName="ic4067bd02f14cf3a95ad35878404a71" ma:taxonomyFieldName="APRAIRTR" ma:displayName="Industry risk/thematic review" ma:readOnly="false" ma:fieldId="{2c4067bd-02f1-4cf3-a95a-d35878404a71}" ma:taxonomyMulti="true" ma:sspId="8aef97a4-ded2-4e4a-9fbc-e666dae3ecd2" ma:termSetId="6721df7c-916a-435f-a198-7feb96db3976" ma:anchorId="00000000-0000-0000-0000-000000000000" ma:open="false" ma:isKeyword="false">
      <xsd:complexType>
        <xsd:sequence>
          <xsd:element ref="pc:Terms" minOccurs="0" maxOccurs="1"/>
        </xsd:sequence>
      </xsd:complexType>
    </xsd:element>
    <xsd:element name="l003ee8eff60461aa1bd0027aba92ea4" ma:index="50" nillable="true" ma:taxonomy="true" ma:internalName="l003ee8eff60461aa1bd0027aba92ea4" ma:taxonomyFieldName="APRAIndustry" ma:displayName="Industry/Sector" ma:readOnly="false" ma:fieldId="{5003ee8e-ff60-461a-a1bd-0027aba92ea4}" ma:taxonomyMulti="true" ma:sspId="8aef97a4-ded2-4e4a-9fbc-e666dae3ecd2" ma:termSetId="d46a36ff-b81c-47a6-84c2-b6a574ca6a5d" ma:anchorId="00000000-0000-0000-0000-000000000000" ma:open="false" ma:isKeyword="false">
      <xsd:complexType>
        <xsd:sequence>
          <xsd:element ref="pc:Terms" minOccurs="0" maxOccurs="1"/>
        </xsd:sequence>
      </xsd:complexType>
    </xsd:element>
    <xsd:element name="b37d8d7e823543f58f89056343a9035c" ma:index="51" nillable="true" ma:taxonomy="true" ma:internalName="b37d8d7e823543f58f89056343a9035c" ma:taxonomyFieldName="APRALegislation" ma:displayName="Legislation" ma:readOnly="false" ma:fieldId="{b37d8d7e-8235-43f5-8f89-056343a9035c}" ma:taxonomyMulti="true" ma:sspId="8aef97a4-ded2-4e4a-9fbc-e666dae3ecd2" ma:termSetId="67e0a470-b4af-4691-908a-b900ee38db35" ma:anchorId="00000000-0000-0000-0000-000000000000" ma:open="false" ma:isKeyword="false">
      <xsd:complexType>
        <xsd:sequence>
          <xsd:element ref="pc:Terms" minOccurs="0" maxOccurs="1"/>
        </xsd:sequence>
      </xsd:complexType>
    </xsd:element>
    <xsd:element name="_dlc_DocId" ma:index="52" nillable="true" ma:displayName="Document ID Value" ma:description="The value of the document ID assigned to this item." ma:internalName="_dlc_DocId" ma:readOnly="true">
      <xsd:simpleType>
        <xsd:restriction base="dms:Text"/>
      </xsd:simpleType>
    </xsd:element>
    <xsd:element name="aa36a5a650d54f768f171f4d17b8b238" ma:index="53" nillable="true" ma:taxonomy="true" ma:internalName="aa36a5a650d54f768f171f4d17b8b238" ma:taxonomyFieldName="APRAPRSG" ma:displayName="Prudential/Reporting Standards and Guidance" ma:readOnly="false" ma:fieldId="{aa36a5a6-50d5-4f76-8f17-1f4d17b8b238}" ma:taxonomyMulti="true" ma:sspId="8aef97a4-ded2-4e4a-9fbc-e666dae3ecd2" ma:termSetId="1abfbd64-a7ba-41ad-bd44-677dfc6b15d7" ma:anchorId="00000000-0000-0000-0000-000000000000" ma:open="false" ma:isKeyword="false">
      <xsd:complexType>
        <xsd:sequence>
          <xsd:element ref="pc:Terms" minOccurs="0" maxOccurs="1"/>
        </xsd:sequence>
      </xsd:complexType>
    </xsd:element>
    <xsd:element name="j724204a644741eb9f777fcb03fe8840" ma:index="55" nillable="true" ma:taxonomy="true" ma:internalName="j724204a644741eb9f777fcb03fe8840" ma:taxonomyFieldName="APRACategory" ma:displayName="Category" ma:readOnly="false" ma:fieldId="{3724204a-6447-41eb-9f77-7fcb03fe8840}" ma:taxonomyMulti="true" ma:sspId="8aef97a4-ded2-4e4a-9fbc-e666dae3ecd2" ma:termSetId="41464afd-e131-42da-a884-f3396a619f5e" ma:anchorId="00000000-0000-0000-0000-000000000000" ma:open="false" ma:isKeyword="false">
      <xsd:complexType>
        <xsd:sequence>
          <xsd:element ref="pc:Terms" minOccurs="0" maxOccurs="1"/>
        </xsd:sequence>
      </xsd:complexType>
    </xsd:element>
    <xsd:element name="m2df5fdf6d1643b4a596982762bb3d00" ma:index="56" nillable="true" ma:taxonomy="true" ma:internalName="m2df5fdf6d1643b4a596982762bb3d00" ma:taxonomyFieldName="APRAPeerGroup" ma:displayName="Peer group" ma:readOnly="true" ma:fieldId="{62df5fdf-6d16-43b4-a596-982762bb3d00}" ma:sspId="8aef97a4-ded2-4e4a-9fbc-e666dae3ecd2" ma:termSetId="c3795591-82c1-4a32-b59e-800e245eddf3" ma:anchorId="00000000-0000-0000-0000-000000000000" ma:open="false" ma:isKeyword="false">
      <xsd:complexType>
        <xsd:sequence>
          <xsd:element ref="pc:Terms" minOccurs="0" maxOccurs="1"/>
        </xsd:sequence>
      </xsd:complexType>
    </xsd:element>
    <xsd:element name="k4bcc0d734474fea9fb713d9c415b4b0" ma:index="57" nillable="true" ma:taxonomy="true" ma:internalName="k4bcc0d734474fea9fb713d9c415b4b0" ma:taxonomyFieldName="APRAEntityAdviceSupport" ma:displayName="Entity (advice/support)" ma:readOnly="false" ma:fieldId="{44bcc0d7-3447-4fea-9fb7-13d9c415b4b0}" ma:taxonomyMulti="true" ma:sspId="8aef97a4-ded2-4e4a-9fbc-e666dae3ecd2" ma:termSetId="65e4e273-0c24-4815-bb8d-38cd0e8111f8" ma:anchorId="00000000-0000-0000-0000-000000000000" ma:open="false" ma:isKeyword="false">
      <xsd:complexType>
        <xsd:sequence>
          <xsd:element ref="pc:Terms" minOccurs="0" maxOccurs="1"/>
        </xsd:sequence>
      </xsd:complexType>
    </xsd:element>
    <xsd:element name="d9a849fd1b8e46ada0321eb0681a10ee" ma:index="59" nillable="true" ma:taxonomy="true" ma:internalName="d9a849fd1b8e46ada0321eb0681a10ee" ma:taxonomyFieldName="IT_x0020_system_x0020_type" ma:displayName="IT system type" ma:readOnly="false" ma:default="" ma:fieldId="{d9a849fd-1b8e-46ad-a032-1eb0681a10ee}" ma:sspId="8aef97a4-ded2-4e4a-9fbc-e666dae3ecd2" ma:termSetId="a68d55e5-4bde-43c7-bab2-2f4763c2c76b" ma:anchorId="00000000-0000-0000-0000-000000000000" ma:open="false" ma:isKeyword="false">
      <xsd:complexType>
        <xsd:sequence>
          <xsd:element ref="pc:Terms" minOccurs="0" maxOccurs="1"/>
        </xsd:sequence>
      </xsd:complexType>
    </xsd:element>
    <xsd:element name="APRAMeetingDate" ma:index="61" nillable="true" ma:displayName="Meeting date" ma:format="DateOnly" ma:internalName="APRAMeetingDate" ma:readOnly="false">
      <xsd:simpleType>
        <xsd:restriction base="dms:DateTime"/>
      </xsd:simpleType>
    </xsd:element>
    <xsd:element name="APRAMeetingNumber" ma:index="62" nillable="true" ma:displayName="Meeting no." ma:internalName="APRAMeetingNumber"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4"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i05115a133414b4dabee2531e4b46b67 xmlns="814d62cb-2db6-4c25-ab62-b9075facbc11">
      <Terms xmlns="http://schemas.microsoft.com/office/infopath/2007/PartnerControls">
        <TermInfo xmlns="http://schemas.microsoft.com/office/infopath/2007/PartnerControls">
          <TermName xmlns="http://schemas.microsoft.com/office/infopath/2007/PartnerControls">Analysis</TermName>
          <TermId xmlns="http://schemas.microsoft.com/office/infopath/2007/PartnerControls">ec487c86-a28d-4df4-95c6-809f0e294a92</TermId>
        </TermInfo>
      </Terms>
    </i05115a133414b4dabee2531e4b46b67>
    <h67caa35a4114acd8e15fe89b3f29f9e xmlns="814d62cb-2db6-4c25-ab62-b9075facbc11">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3bdfa827-0ab3-4627-b9bb-4ae3526a675b</TermId>
        </TermInfo>
      </Terms>
    </h67caa35a4114acd8e15fe89b3f29f9e>
    <b37d8d7e823543f58f89056343a9035c xmlns="814d62cb-2db6-4c25-ab62-b9075facbc11">
      <Terms xmlns="http://schemas.microsoft.com/office/infopath/2007/PartnerControls"/>
    </b37d8d7e823543f58f89056343a9035c>
    <d9a849fd1b8e46ada0321eb0681a10ee xmlns="814d62cb-2db6-4c25-ab62-b9075facbc11">
      <Terms xmlns="http://schemas.microsoft.com/office/infopath/2007/PartnerControls"/>
    </d9a849fd1b8e46ada0321eb0681a10ee>
    <APRAOwner xmlns="814d62cb-2db6-4c25-ab62-b9075facbc11">
      <UserInfo>
        <DisplayName/>
        <AccountId xsi:nil="true"/>
        <AccountType/>
      </UserInfo>
    </APRAOwner>
    <ic4067bd02f14cf3a95ad35878404a71 xmlns="814d62cb-2db6-4c25-ab62-b9075facbc11">
      <Terms xmlns="http://schemas.microsoft.com/office/infopath/2007/PartnerControls"/>
    </ic4067bd02f14cf3a95ad35878404a71>
    <APRASecurityClassification xmlns="814d62cb-2db6-4c25-ab62-b9075facbc11">OFFICIAL</APRASecurityClassification>
    <j724204a644741eb9f777fcb03fe8840 xmlns="814d62cb-2db6-4c25-ab62-b9075facbc11">
      <Terms xmlns="http://schemas.microsoft.com/office/infopath/2007/PartnerControls"/>
    </j724204a644741eb9f777fcb03fe8840>
    <APRAApprovalDate xmlns="814d62cb-2db6-4c25-ab62-b9075facbc11" xsi:nil="true"/>
    <k4bcc0d734474fea9fb713d9c415b4b0 xmlns="814d62cb-2db6-4c25-ab62-b9075facbc11">
      <Terms xmlns="http://schemas.microsoft.com/office/infopath/2007/PartnerControls"/>
    </k4bcc0d734474fea9fb713d9c415b4b0>
    <APRAKeywords xmlns="814d62cb-2db6-4c25-ab62-b9075facbc11" xsi:nil="true"/>
    <APRAApprovedBy xmlns="814d62cb-2db6-4c25-ab62-b9075facbc11">
      <UserInfo>
        <DisplayName/>
        <AccountId xsi:nil="true"/>
        <AccountType/>
      </UserInfo>
    </APRAApprovedBy>
    <APRAMeetingDate xmlns="814d62cb-2db6-4c25-ab62-b9075facbc11" xsi:nil="true"/>
    <APRAMeetingNumber xmlns="814d62cb-2db6-4c25-ab62-b9075facbc11" xsi:nil="true"/>
    <APRADate xmlns="814d62cb-2db6-4c25-ab62-b9075facbc11" xsi:nil="true"/>
    <j163382b748246d3b6e7caae71dbeeb0 xmlns="814d62cb-2db6-4c25-ab62-b9075facbc11">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0e1556d2-3fe8-443a-ada7-3620563b46b3</TermId>
        </TermInfo>
      </Terms>
    </j163382b748246d3b6e7caae71dbeeb0>
    <TaxCatchAll xmlns="814d62cb-2db6-4c25-ab62-b9075facbc11">
      <Value>11</Value>
      <Value>32</Value>
      <Value>694</Value>
      <Value>36</Value>
      <Value>1</Value>
    </TaxCatchAll>
    <pa005173035e41c3986b37b8e650f3ef xmlns="814d62cb-2db6-4c25-ab62-b9075facbc11">
      <Terms xmlns="http://schemas.microsoft.com/office/infopath/2007/PartnerControls"/>
    </pa005173035e41c3986b37b8e650f3ef>
    <ka2715b9eb154114a4f57d7fbf82ec75 xmlns="814d62cb-2db6-4c25-ab62-b9075facbc11">
      <Terms xmlns="http://schemas.microsoft.com/office/infopath/2007/PartnerControls"/>
    </ka2715b9eb154114a4f57d7fbf82ec75>
    <l003ee8eff60461aa1bd0027aba92ea4 xmlns="814d62cb-2db6-4c25-ab62-b9075facbc11">
      <Terms xmlns="http://schemas.microsoft.com/office/infopath/2007/PartnerControls">
        <TermInfo xmlns="http://schemas.microsoft.com/office/infopath/2007/PartnerControls">
          <TermName xmlns="http://schemas.microsoft.com/office/infopath/2007/PartnerControls">SUPER</TermName>
          <TermId xmlns="http://schemas.microsoft.com/office/infopath/2007/PartnerControls">622d8f75-8851-e311-9e2e-005056b54f10</TermId>
        </TermInfo>
      </Terms>
    </l003ee8eff60461aa1bd0027aba92ea4>
    <APRADescription xmlns="814d62cb-2db6-4c25-ab62-b9075facbc11" xsi:nil="true"/>
    <APRAActivityID xmlns="814d62cb-2db6-4c25-ab62-b9075facbc11" xsi:nil="true"/>
    <p10c80fc2da942ae8f2ea9b33b6ea0ba xmlns="814d62cb-2db6-4c25-ab62-b9075facbc11">
      <Terms xmlns="http://schemas.microsoft.com/office/infopath/2007/PartnerControls"/>
    </p10c80fc2da942ae8f2ea9b33b6ea0ba>
    <i08e72d8ce2b4ffa9361f9f4e0a63abc xmlns="814d62cb-2db6-4c25-ab62-b9075facbc11">
      <Terms xmlns="http://schemas.microsoft.com/office/infopath/2007/PartnerControls">
        <TermInfo xmlns="http://schemas.microsoft.com/office/infopath/2007/PartnerControls">
          <TermName xmlns="http://schemas.microsoft.com/office/infopath/2007/PartnerControls">2020</TermName>
          <TermId xmlns="http://schemas.microsoft.com/office/infopath/2007/PartnerControls">29ca90e3-c619-4296-b1bf-6e33e4d24a28</TermId>
        </TermInfo>
      </Terms>
    </i08e72d8ce2b4ffa9361f9f4e0a63abc>
    <APRADocScanCheck xmlns="814d62cb-2db6-4c25-ab62-b9075facbc11">false</APRADocScanCheck>
    <aa36a5a650d54f768f171f4d17b8b238 xmlns="814d62cb-2db6-4c25-ab62-b9075facbc11">
      <Terms xmlns="http://schemas.microsoft.com/office/infopath/2007/PartnerControls"/>
    </aa36a5a650d54f768f171f4d17b8b238>
    <_dlc_DocId xmlns="814d62cb-2db6-4c25-ab62-b9075facbc11">VQVUQ2WUPSKA-1683173573-70114</_dlc_DocId>
    <_dlc_DocIdUrl xmlns="814d62cb-2db6-4c25-ab62-b9075facbc11">
      <Url>https://im/teams/DA/_layouts/15/DocIdRedir.aspx?ID=VQVUQ2WUPSKA-1683173573-70114</Url>
      <Description>VQVUQ2WUPSKA-1683173573-70114</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8aef97a4-ded2-4e4a-9fbc-e666dae3ecd2" ContentTypeId="0x0101008CA7A4F8331B45C7B0D3158B4994D0CA02" PreviousValue="false"/>
</file>

<file path=customXml/itemProps1.xml><?xml version="1.0" encoding="utf-8"?>
<ds:datastoreItem xmlns:ds="http://schemas.openxmlformats.org/officeDocument/2006/customXml" ds:itemID="{4ECC1DF6-017D-4685-9E5E-A941225F81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4d62cb-2db6-4c25-ab62-b9075facbc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813443-39E8-4464-AD55-AC1E14616F92}">
  <ds:schemaRefs>
    <ds:schemaRef ds:uri="http://schemas.microsoft.com/office/2006/metadata/properties"/>
    <ds:schemaRef ds:uri="http://purl.org/dc/terms/"/>
    <ds:schemaRef ds:uri="http://www.w3.org/XML/1998/namespace"/>
    <ds:schemaRef ds:uri="http://schemas.microsoft.com/office/infopath/2007/PartnerControls"/>
    <ds:schemaRef ds:uri="http://schemas.microsoft.com/office/2006/documentManagement/types"/>
    <ds:schemaRef ds:uri="http://purl.org/dc/elements/1.1/"/>
    <ds:schemaRef ds:uri="814d62cb-2db6-4c25-ab62-b9075facbc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D20C66F-204D-4E68-B0E6-D7E197B90A7F}">
  <ds:schemaRefs>
    <ds:schemaRef ds:uri="http://schemas.microsoft.com/sharepoint/v3/contenttype/forms"/>
  </ds:schemaRefs>
</ds:datastoreItem>
</file>

<file path=customXml/itemProps4.xml><?xml version="1.0" encoding="utf-8"?>
<ds:datastoreItem xmlns:ds="http://schemas.openxmlformats.org/officeDocument/2006/customXml" ds:itemID="{6BE503C1-6ADF-471A-8769-4C3244894AE2}">
  <ds:schemaRefs>
    <ds:schemaRef ds:uri="http://schemas.microsoft.com/sharepoint/events"/>
  </ds:schemaRefs>
</ds:datastoreItem>
</file>

<file path=customXml/itemProps5.xml><?xml version="1.0" encoding="utf-8"?>
<ds:datastoreItem xmlns:ds="http://schemas.openxmlformats.org/officeDocument/2006/customXml" ds:itemID="{F1DEB0E4-6C2D-4F50-A726-A410C9BD5712}">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Single fund</vt:lpstr>
      <vt:lpstr>Data summary</vt:lpstr>
      <vt:lpstr>Glossary</vt:lpstr>
      <vt:lpstr>Other funds</vt:lpstr>
      <vt:lpstr>all data</vt:lpstr>
      <vt:lpstr>'Data summary'!_FilterDatabase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Draft data format fund level data</dc:title>
  <cp:lastPrinted>2020-05-08T00:31:11Z</cp:lastPrinted>
  <dcterms:created xsi:type="dcterms:W3CDTF">2020-05-05T00:38:02Z</dcterms:created>
  <dcterms:modified xsi:type="dcterms:W3CDTF">2020-11-13T06:07:27Z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Value_Footer">
    <vt:lpwstr>OFFICIAL</vt:lpwstr>
  </property>
  <property fmtid="{D5CDD505-2E9C-101B-9397-08002B2CF9AE}" pid="3" name="PM_Caveats_Count">
    <vt:lpwstr>0</vt:lpwstr>
  </property>
  <property fmtid="{D5CDD505-2E9C-101B-9397-08002B2CF9AE}" pid="4" name="PM_Originator_Hash_SHA1">
    <vt:lpwstr>C6F049F9215B4860D499B2DEDA77C51102651A20</vt:lpwstr>
  </property>
  <property fmtid="{D5CDD505-2E9C-101B-9397-08002B2CF9AE}" pid="5" name="PM_SecurityClassification">
    <vt:lpwstr>OFFICIAL</vt:lpwstr>
  </property>
  <property fmtid="{D5CDD505-2E9C-101B-9397-08002B2CF9AE}" pid="6" name="PM_DisplayValueSecClassificationWithQualifier">
    <vt:lpwstr>OFFICIAL</vt:lpwstr>
  </property>
  <property fmtid="{D5CDD505-2E9C-101B-9397-08002B2CF9AE}" pid="7" name="PM_Qualifier">
    <vt:lpwstr/>
  </property>
  <property fmtid="{D5CDD505-2E9C-101B-9397-08002B2CF9AE}" pid="8" name="PM_Hash_SHA1">
    <vt:lpwstr>EFC566F9C159984BCE72C00AB3BE436D6043B40A</vt:lpwstr>
  </property>
  <property fmtid="{D5CDD505-2E9C-101B-9397-08002B2CF9AE}" pid="9" name="PM_ProtectiveMarkingImage_Header">
    <vt:lpwstr>C:\Program Files\Common Files\janusNET Shared\janusSEAL\Images\DocumentSlashBlue.png</vt:lpwstr>
  </property>
  <property fmtid="{D5CDD505-2E9C-101B-9397-08002B2CF9AE}" pid="10" name="PM_InsertionValue">
    <vt:lpwstr>OFFICIAL</vt:lpwstr>
  </property>
  <property fmtid="{D5CDD505-2E9C-101B-9397-08002B2CF9AE}" pid="11" name="PM_ProtectiveMarkingValue_Header">
    <vt:lpwstr>OFFICIAL</vt:lpwstr>
  </property>
  <property fmtid="{D5CDD505-2E9C-101B-9397-08002B2CF9AE}" pid="12" name="PM_ProtectiveMarkingImage_Footer">
    <vt:lpwstr>C:\Program Files\Common Files\janusNET Shared\janusSEAL\Images\DocumentSlashBlue.png</vt:lpwstr>
  </property>
  <property fmtid="{D5CDD505-2E9C-101B-9397-08002B2CF9AE}" pid="13" name="PM_Namespace">
    <vt:lpwstr>gov.au</vt:lpwstr>
  </property>
  <property fmtid="{D5CDD505-2E9C-101B-9397-08002B2CF9AE}" pid="14" name="PM_Version">
    <vt:lpwstr>2018.3</vt:lpwstr>
  </property>
  <property fmtid="{D5CDD505-2E9C-101B-9397-08002B2CF9AE}" pid="15" name="PM_Originating_FileId">
    <vt:lpwstr>9ED36502ACC648A69529B6E67DE608D6</vt:lpwstr>
  </property>
  <property fmtid="{D5CDD505-2E9C-101B-9397-08002B2CF9AE}" pid="16" name="PM_Note">
    <vt:lpwstr/>
  </property>
  <property fmtid="{D5CDD505-2E9C-101B-9397-08002B2CF9AE}" pid="17" name="PM_Markers">
    <vt:lpwstr/>
  </property>
  <property fmtid="{D5CDD505-2E9C-101B-9397-08002B2CF9AE}" pid="18" name="PM_OriginationTimeStamp">
    <vt:lpwstr>2020-11-13T06:07:03Z</vt:lpwstr>
  </property>
  <property fmtid="{D5CDD505-2E9C-101B-9397-08002B2CF9AE}" pid="19" name="PM_Hash_Version">
    <vt:lpwstr>2018.0</vt:lpwstr>
  </property>
  <property fmtid="{D5CDD505-2E9C-101B-9397-08002B2CF9AE}" pid="20" name="PM_Hash_Salt_Prev">
    <vt:lpwstr>7391CC7D02A534101EEF27A0AC44CE53</vt:lpwstr>
  </property>
  <property fmtid="{D5CDD505-2E9C-101B-9397-08002B2CF9AE}" pid="21" name="PM_Hash_Salt">
    <vt:lpwstr>96F2D539ABDF2CC49F617EEB57B41E66</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ContentTypeId">
    <vt:lpwstr>0x0101008CA7A4F8331B45C7B0D3158B4994D0CA0200BD2A692CFD66A941B2B82EF45B0E040E</vt:lpwstr>
  </property>
  <property fmtid="{D5CDD505-2E9C-101B-9397-08002B2CF9AE}" pid="26" name="APRAPeriod">
    <vt:lpwstr/>
  </property>
  <property fmtid="{D5CDD505-2E9C-101B-9397-08002B2CF9AE}" pid="27" name="APRAYear">
    <vt:lpwstr>694;#2020|29ca90e3-c619-4296-b1bf-6e33e4d24a28</vt:lpwstr>
  </property>
  <property fmtid="{D5CDD505-2E9C-101B-9397-08002B2CF9AE}" pid="28" name="APRAIndustry">
    <vt:lpwstr>11;#SUPER|622d8f75-8851-e311-9e2e-005056b54f10</vt:lpwstr>
  </property>
  <property fmtid="{D5CDD505-2E9C-101B-9397-08002B2CF9AE}" pid="29" name="APRAPRSG">
    <vt:lpwstr/>
  </property>
  <property fmtid="{D5CDD505-2E9C-101B-9397-08002B2CF9AE}" pid="30" name="_dlc_DocIdItemGuid">
    <vt:lpwstr>be3fb8c8-9f76-44d1-8fdb-f8e7ecf63a5c</vt:lpwstr>
  </property>
  <property fmtid="{D5CDD505-2E9C-101B-9397-08002B2CF9AE}" pid="31" name="IsLocked">
    <vt:lpwstr>Yes</vt:lpwstr>
  </property>
  <property fmtid="{D5CDD505-2E9C-101B-9397-08002B2CF9AE}" pid="32" name="APRACostCentre">
    <vt:lpwstr/>
  </property>
  <property fmtid="{D5CDD505-2E9C-101B-9397-08002B2CF9AE}" pid="33" name="IT system type">
    <vt:lpwstr/>
  </property>
  <property fmtid="{D5CDD505-2E9C-101B-9397-08002B2CF9AE}" pid="34" name="APRACategory">
    <vt:lpwstr/>
  </property>
  <property fmtid="{D5CDD505-2E9C-101B-9397-08002B2CF9AE}" pid="35" name="APRADocumentType">
    <vt:lpwstr>36;#Report|3bdfa827-0ab3-4627-b9bb-4ae3526a675b</vt:lpwstr>
  </property>
  <property fmtid="{D5CDD505-2E9C-101B-9397-08002B2CF9AE}" pid="36" name="APRAStatus">
    <vt:lpwstr>1;#Draft|0e1556d2-3fe8-443a-ada7-3620563b46b3</vt:lpwstr>
  </property>
  <property fmtid="{D5CDD505-2E9C-101B-9397-08002B2CF9AE}" pid="37" name="APRAActivity">
    <vt:lpwstr>32;#Analysis|ec487c86-a28d-4df4-95c6-809f0e294a92</vt:lpwstr>
  </property>
  <property fmtid="{D5CDD505-2E9C-101B-9397-08002B2CF9AE}" pid="38" name="APRAEntityAdviceSupport">
    <vt:lpwstr/>
  </property>
  <property fmtid="{D5CDD505-2E9C-101B-9397-08002B2CF9AE}" pid="39" name="APRALegislation">
    <vt:lpwstr/>
  </property>
  <property fmtid="{D5CDD505-2E9C-101B-9397-08002B2CF9AE}" pid="40" name="APRAExternalOrganisation">
    <vt:lpwstr/>
  </property>
  <property fmtid="{D5CDD505-2E9C-101B-9397-08002B2CF9AE}" pid="41" name="APRAIRTR">
    <vt:lpwstr/>
  </property>
  <property fmtid="{D5CDD505-2E9C-101B-9397-08002B2CF9AE}" pid="42" name="RecordPoint_WorkflowType">
    <vt:lpwstr>ActiveSubmitStub</vt:lpwstr>
  </property>
  <property fmtid="{D5CDD505-2E9C-101B-9397-08002B2CF9AE}" pid="43" name="RecordPoint_ActiveItemWebId">
    <vt:lpwstr>{ad6dddf9-383b-42a4-9cb2-33e024a97839}</vt:lpwstr>
  </property>
  <property fmtid="{D5CDD505-2E9C-101B-9397-08002B2CF9AE}" pid="44" name="RecordPoint_ActiveItemSiteId">
    <vt:lpwstr>{99f7d170-f886-4b78-8389-87e4657e4bc8}</vt:lpwstr>
  </property>
  <property fmtid="{D5CDD505-2E9C-101B-9397-08002B2CF9AE}" pid="45" name="RecordPoint_ActiveItemListId">
    <vt:lpwstr>{61fbfb6e-bac9-459c-9569-360598f35847}</vt:lpwstr>
  </property>
  <property fmtid="{D5CDD505-2E9C-101B-9397-08002B2CF9AE}" pid="46" name="RecordPoint_ActiveItemUniqueId">
    <vt:lpwstr>{be3fb8c8-9f76-44d1-8fdb-f8e7ecf63a5c}</vt:lpwstr>
  </property>
  <property fmtid="{D5CDD505-2E9C-101B-9397-08002B2CF9AE}" pid="47" name="RecordPoint_SubmissionDate">
    <vt:lpwstr/>
  </property>
  <property fmtid="{D5CDD505-2E9C-101B-9397-08002B2CF9AE}" pid="48" name="RecordPoint_RecordNumberSubmitted">
    <vt:lpwstr>R0001224710</vt:lpwstr>
  </property>
  <property fmtid="{D5CDD505-2E9C-101B-9397-08002B2CF9AE}" pid="49" name="RecordPoint_ActiveItemMoved">
    <vt:lpwstr/>
  </property>
  <property fmtid="{D5CDD505-2E9C-101B-9397-08002B2CF9AE}" pid="50" name="RecordPoint_RecordFormat">
    <vt:lpwstr/>
  </property>
  <property fmtid="{D5CDD505-2E9C-101B-9397-08002B2CF9AE}" pid="51" name="RecordPoint_SubmissionCompleted">
    <vt:lpwstr>2020-11-12T15:40:12.3453116+11:00</vt:lpwstr>
  </property>
  <property fmtid="{D5CDD505-2E9C-101B-9397-08002B2CF9AE}" pid="52" name="_docset_NoMedatataSyncRequired">
    <vt:lpwstr>False</vt:lpwstr>
  </property>
</Properties>
</file>