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361BD92E-1AF0-43D2-AB8A-23BF7908CF63}" xr6:coauthVersionLast="36" xr6:coauthVersionMax="36" xr10:uidLastSave="{00000000-0000-0000-0000-000000000000}"/>
  <workbookProtection workbookAlgorithmName="SHA-256" workbookHashValue="RlYCFHNPHJkenzuZ/nre0FJHgLqr9poU4EJLdP/5lVs=" workbookSaltValue="FumDHLPzTJOcmyckg/qmew=="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<sst xmlns="http://schemas.openxmlformats.org/spreadsheetml/2006/main" count="748" uniqueCount="377">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</sst>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0.97499999999999998</c:v>
                </c:pt>
                <c:pt idx="1">
                  <c:v>1.7000000000000001E-2</c:v>
                </c:pt>
                <c:pt idx="2">
                  <c:v>8.9999999999999993E-3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0.96099999999999997</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1.2999999999999999E-2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2.5000000000000001E-2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0.95299999999999996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2.9000000000000001E-2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86"/>
      <c r="D3" s="86"/>
      <c r="E3" s="8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87" t="s">
        <v>263</v>
      </c>
      <c r="C6" s="89" t="s">
        <v>329</v>
      </c>
      <c r="D6" s="90"/>
      <c r="E6" s="91"/>
      <c r="F6" s="17"/>
    </row>
    <row r="7" spans="1:6" ht="22.5" thickTop="1" thickBot="1" x14ac:dyDescent="0.5">
      <c r="A7" s="14"/>
      <c r="B7" s="88"/>
      <c r="C7" s="92" t="s">
        <v>279</v>
      </c>
      <c r="D7" s="93"/>
      <c r="E7" s="94"/>
      <c r="F7" s="17"/>
    </row>
    <row r="8" spans="1:6" ht="22.15" thickTop="1" x14ac:dyDescent="0.45">
      <c r="A8" s="14"/>
      <c r="B8" s="20"/>
      <c r="C8" s="64" t="s">
        <v>1</v>
      </c>
      <c r="D8" s="95" t="s">
        <v>0</v>
      </c>
      <c r="E8" s="96"/>
      <c r="F8" s="17"/>
    </row>
    <row r="9" spans="1:6" ht="15" thickBot="1" x14ac:dyDescent="0.5">
      <c r="A9" s="14"/>
      <c r="B9" s="21"/>
      <c r="C9" s="62" t="str">
        <f>" 20 April - "&amp;TEXT('all data'!$A$2, "dd mmmm yyyy")</f>
        <v xml:space="preserve"> 20 April - 23 August 2020</v>
      </c>
      <c r="D9" s="84" t="str">
        <f>" Week ending "&amp;TEXT('all data'!$A$2, "dd mmmm yyyy")</f>
        <v xml:space="preserve"> Week ending 23 August 2020</v>
      </c>
      <c r="E9" s="85"/>
      <c r="F9" s="17"/>
    </row>
    <row r="10" spans="1:6" ht="15" thickTop="1" x14ac:dyDescent="0.45">
      <c r="A10" s="14"/>
      <c r="B10" s="20"/>
      <c r="C10" s="63"/>
      <c r="D10" s="99"/>
      <c r="E10" s="100"/>
      <c r="F10" s="17"/>
    </row>
    <row r="11" spans="1:6" ht="14.65" x14ac:dyDescent="0.45">
      <c r="A11" s="14"/>
      <c r="B11" s="22" t="s">
        <v>267</v>
      </c>
      <c r="C11" s="23">
        <f>INDEX('all data'!$M$2:$M$155,MATCH($C$7,'all data'!$B$2:$B$155,0))</f>
        <v>32229064837</v>
      </c>
      <c r="D11" s="101">
        <f>INDEX('all data'!$AE$2:$AE$155,MATCH($C$7,'all data'!$B$2:$B$155,0))</f>
        <v>565619539</v>
      </c>
      <c r="E11" s="102"/>
      <c r="F11" s="17"/>
    </row>
    <row r="12" spans="1:6" ht="14.65" x14ac:dyDescent="0.45">
      <c r="A12" s="14"/>
      <c r="B12" s="25" t="s">
        <v>357</v>
      </c>
      <c r="C12" s="24">
        <f>C14-C13</f>
        <v>3108497</v>
      </c>
      <c r="D12" s="103">
        <f>D14-D13</f>
        <v>35275</v>
      </c>
      <c r="E12" s="104"/>
      <c r="F12" s="17"/>
    </row>
    <row r="13" spans="1:6" ht="14.65" x14ac:dyDescent="0.45">
      <c r="A13" s="14"/>
      <c r="B13" s="25" t="s">
        <v>358</v>
      </c>
      <c r="C13" s="24">
        <f>INDEX('all data'!$F$2:$F$155,MATCH($C$7,'all data'!$B$2:$B$155,0))</f>
        <v>1200702</v>
      </c>
      <c r="D13" s="103">
        <f>INDEX('all data'!$X$2:$X$155,MATCH($C$7,'all data'!$B$2:$B$155,0))</f>
        <v>23756</v>
      </c>
      <c r="E13" s="104"/>
      <c r="F13" s="17"/>
    </row>
    <row r="14" spans="1:6" ht="14.65" x14ac:dyDescent="0.45">
      <c r="A14" s="14"/>
      <c r="B14" s="25" t="s">
        <v>359</v>
      </c>
      <c r="C14" s="24">
        <f>INDEX('all data'!$D$2:$D$155,MATCH($C$7,'all data'!$B$2:$B$155,0))</f>
        <v>4309199</v>
      </c>
      <c r="D14" s="103">
        <f>INDEX('all data'!$V$2:$V$155,MATCH($C$7,'all data'!$B$2:$B$155,0))</f>
        <v>59031</v>
      </c>
      <c r="E14" s="104"/>
      <c r="F14" s="17"/>
    </row>
    <row r="15" spans="1:6" ht="14.65" x14ac:dyDescent="0.45">
      <c r="A15" s="14"/>
      <c r="B15" s="22" t="s">
        <v>266</v>
      </c>
      <c r="C15" s="24">
        <f>INDEX('all data'!$J$2:$J$155,MATCH($C$7,'all data'!$B$2:$B$155,0))</f>
        <v>4194895</v>
      </c>
      <c r="D15" s="103">
        <f>INDEX('all data'!$AB$2:$AB$155,MATCH($C$7,'all data'!$B$2:$B$155,0))</f>
        <v>75132</v>
      </c>
      <c r="E15" s="104"/>
      <c r="F15" s="17"/>
    </row>
    <row r="16" spans="1:6" ht="14.65" x14ac:dyDescent="0.45">
      <c r="A16" s="14"/>
      <c r="B16" s="22" t="s">
        <v>265</v>
      </c>
      <c r="C16" s="23">
        <f>INDEX('all data'!$N$2:$N$155,MATCH($C$7,'all data'!$B$2:$B$155,0))</f>
        <v>7683</v>
      </c>
      <c r="D16" s="101">
        <f>INDEX('all data'!$AF$2:$AF$155,MATCH($C$7,'all data'!$B$2:$B$155,0))</f>
        <v>7528</v>
      </c>
      <c r="E16" s="102"/>
      <c r="F16" s="17"/>
    </row>
    <row r="17" spans="1:6" ht="14.65" x14ac:dyDescent="0.45">
      <c r="A17" s="14"/>
      <c r="B17" s="22" t="s">
        <v>312</v>
      </c>
      <c r="C17" s="43">
        <f>INDEX('all data'!$O$2:$O$155,MATCH($C$7,'all data'!$B$2:$B$155,0))</f>
        <v>0.95299999999999996</v>
      </c>
      <c r="D17" s="105">
        <f>INDEX('all data'!$AG$2:$AG$155,MATCH($C$7,'all data'!$B$2:$B$155,0))</f>
        <v>0.96099999999999997</v>
      </c>
      <c r="E17" s="106"/>
      <c r="F17" s="17"/>
    </row>
    <row r="18" spans="1:6" ht="15" thickBot="1" x14ac:dyDescent="0.5">
      <c r="A18" s="26"/>
      <c r="B18" s="21"/>
      <c r="C18" s="27"/>
      <c r="D18" s="97"/>
      <c r="E18" s="98"/>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288</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289</v>
      </c>
      <c r="C60" s="44">
        <f>VLOOKUP($C$7,'all data'!$B:$AI,14,0)</f>
        <v>0.95299999999999996</v>
      </c>
      <c r="D60" s="44">
        <f>VLOOKUP($C$7,'all data'!$B:$AI,32,0)</f>
        <v>0.96099999999999997</v>
      </c>
      <c r="E60" s="77"/>
      <c r="F60" s="67"/>
    </row>
    <row r="61" spans="1:9" s="65" customFormat="1" ht="14.65" x14ac:dyDescent="0.45">
      <c r="A61" s="34"/>
      <c r="B61" s="34" t="s">
        <v>290</v>
      </c>
      <c r="C61" s="44">
        <f>VLOOKUP($C$7,'all data'!$B:$AI,15,0)</f>
        <v>2.9000000000000001E-2</v>
      </c>
      <c r="D61" s="44">
        <f>VLOOKUP($C$7,'all data'!$B:$AI,33,0)</f>
        <v>1.2999999999999999E-2</v>
      </c>
      <c r="E61" s="77"/>
      <c r="F61" s="67"/>
    </row>
    <row r="62" spans="1:9" s="65" customFormat="1" ht="14.65" x14ac:dyDescent="0.45">
      <c r="A62" s="34"/>
      <c r="B62" s="34" t="s">
        <v>291</v>
      </c>
      <c r="C62" s="44">
        <f>VLOOKUP($C$7,'all data'!$B:$AI,16,0)</f>
        <v>1.7999999999999999E-2</v>
      </c>
      <c r="D62" s="44">
        <f>VLOOKUP($C$7,'all data'!$B:$AI,34,0)</f>
        <v>2.5000000000000001E-2</v>
      </c>
      <c r="E62" s="77"/>
      <c r="F62" s="67"/>
    </row>
    <row r="63" spans="1:9" s="65" customFormat="1" ht="14.65" x14ac:dyDescent="0.45">
      <c r="A63" s="45"/>
      <c r="B63" s="45"/>
      <c r="C63" s="35"/>
      <c r="D63" s="45"/>
      <c r="E63" s="78"/>
      <c r="F63" s="67"/>
    </row>
    <row r="64" spans="1:9" s="65" customFormat="1" ht="14.65" x14ac:dyDescent="0.45">
      <c r="A64" s="34"/>
      <c r="B64" s="34" t="s">
        <v>261</v>
      </c>
      <c r="C64" s="44">
        <f>VLOOKUP($C$7,'all data'!$B:$AI,17,0)</f>
        <v>0.97499999999999998</v>
      </c>
      <c r="D64" s="45"/>
      <c r="E64" s="78"/>
      <c r="F64" s="67"/>
    </row>
    <row r="65" spans="1:9" s="65" customFormat="1" ht="14.65" x14ac:dyDescent="0.45">
      <c r="A65" s="34"/>
      <c r="B65" s="34" t="s">
        <v>262</v>
      </c>
      <c r="C65" s="44">
        <f>VLOOKUP($C$7,'all data'!$B:$AI,18,0)</f>
        <v>1.7000000000000001E-2</v>
      </c>
      <c r="D65" s="45"/>
      <c r="E65" s="78"/>
      <c r="F65" s="67"/>
    </row>
    <row r="66" spans="1:9" s="65" customFormat="1" ht="14.65" x14ac:dyDescent="0.45">
      <c r="A66" s="34"/>
      <c r="B66" s="34" t="s">
        <v>322</v>
      </c>
      <c r="C66" s="44">
        <f>VLOOKUP($C$7,'all data'!$B:$AI,19,0)</f>
        <v>8.9999999999999993E-3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sheetProtection algorithmName="SHA-256" hashValue="HcmX29nGX/EgnkEh9MSBJi3Q3pWwl7Jq2JYociPx3U8=" saltValue="KfhqsEAhl3bM28N571pnyw==" spinCount="100000" sheet="1" objects="1" scenarios="1"/>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B1" sqref="B1"/>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264</v>
      </c>
      <c r="C2" s="108"/>
      <c r="D2" s="110" t="str">
        <f>" Early release scheme data cumulative to "&amp;TEXT('all data'!$A$2, "dd mmmm yyyy")</f>
        <v xml:space="preserve"> Early release scheme data cumulative to 23 August 2020</v>
      </c>
      <c r="E2" s="111"/>
      <c r="F2" s="111"/>
      <c r="G2" s="111"/>
      <c r="H2" s="111"/>
      <c r="I2" s="111"/>
      <c r="J2" s="111"/>
      <c r="K2" s="111"/>
      <c r="L2" s="111"/>
      <c r="M2" s="111"/>
      <c r="N2" s="111"/>
    </row>
    <row r="3" spans="1:14" ht="44.25" thickBot="1" x14ac:dyDescent="0.5">
      <c r="B3" s="39" t="s">
        <v>286</v>
      </c>
      <c r="C3" s="40" t="s">
        <v>287</v>
      </c>
      <c r="D3" s="37" t="s">
        <v>367</v>
      </c>
      <c r="E3" s="42" t="s">
        <v>355</v>
      </c>
      <c r="F3" s="42" t="s">
        <v>356</v>
      </c>
      <c r="G3" s="42" t="s">
        <v>364</v>
      </c>
      <c r="H3" s="42" t="s">
        <v>365</v>
      </c>
      <c r="I3" s="42" t="s">
        <v>366</v>
      </c>
      <c r="J3" s="37" t="s">
        <v>266</v>
      </c>
      <c r="K3" s="37" t="s">
        <v>267</v>
      </c>
      <c r="L3" s="38" t="s">
        <v>265</v>
      </c>
      <c r="M3" s="38" t="s">
        <v>313</v>
      </c>
      <c r="N3" s="38" t="s">
        <v>314</v>
      </c>
    </row>
    <row r="4" spans="1:14" s="51" customFormat="1" x14ac:dyDescent="0.45">
      <c r="A4"/>
      <c r="B4" s="47" t="s">
        <v>279</v>
      </c>
      <c r="C4" s="47" t="s">
        <v>278</v>
      </c>
      <c r="D4" s="48">
        <v>4309199</v>
      </c>
      <c r="E4" s="48">
        <v>3108497</v>
      </c>
      <c r="F4" s="48">
        <v>1200702</v>
      </c>
      <c r="G4" s="74">
        <v>33158396999.559994</v>
      </c>
      <c r="H4" s="74">
        <v>23009832123.869987</v>
      </c>
      <c r="I4" s="74">
        <v>10148564875.690006</v>
      </c>
      <c r="J4" s="48">
        <v>4194895</v>
      </c>
      <c r="K4" s="49">
        <v>32229064837</v>
      </c>
      <c r="L4" s="49">
        <v>7683</v>
      </c>
      <c r="M4" s="50">
        <v>0.95299999999999996</v>
      </c>
      <c r="N4" s="50">
        <v>2.9000000000000001E-2</v>
      </c>
    </row>
    <row r="5" spans="1:14" s="51" customFormat="1" x14ac:dyDescent="0.45">
      <c r="A5"/>
      <c r="B5" s="47" t="s">
        <v>321</v>
      </c>
      <c r="C5" s="47" t="s">
        <v>278</v>
      </c>
      <c r="D5" s="48">
        <v>71</v>
      </c>
      <c r="E5" s="48">
        <v>51</v>
      </c>
      <c r="F5" s="48">
        <v>20</v>
      </c>
      <c r="G5" s="74">
        <v>647140</v>
      </c>
      <c r="H5" s="74">
        <v>448640</v>
      </c>
      <c r="I5" s="74">
        <v>198500</v>
      </c>
      <c r="J5" s="48">
        <v>68</v>
      </c>
      <c r="K5" s="49">
        <v>609394</v>
      </c>
      <c r="L5" s="49">
        <v>8962</v>
      </c>
      <c r="M5" s="50">
        <v>0.79400000000000004</v>
      </c>
      <c r="N5" s="50">
        <v>0.13200000000000001</v>
      </c>
    </row>
    <row r="6" spans="1:14" x14ac:dyDescent="0.45">
      <c r="B6" s="47" t="s">
        <v>2</v>
      </c>
      <c r="C6" s="47" t="s">
        <v>3</v>
      </c>
      <c r="D6" s="48">
        <v>338</v>
      </c>
      <c r="E6" s="48">
        <v>231</v>
      </c>
      <c r="F6" s="48">
        <v>107</v>
      </c>
      <c r="G6" s="74">
        <v>3196872.25</v>
      </c>
      <c r="H6" s="74">
        <v>2196982.25</v>
      </c>
      <c r="I6" s="74">
        <v>999890</v>
      </c>
      <c r="J6" s="48">
        <v>328</v>
      </c>
      <c r="K6" s="49">
        <v>3083263</v>
      </c>
      <c r="L6" s="49">
        <v>9400</v>
      </c>
      <c r="M6" s="50">
        <v>0.61299999999999999</v>
      </c>
      <c r="N6" s="50">
        <v>0.25900000000000001</v>
      </c>
    </row>
    <row r="7" spans="1:14" x14ac:dyDescent="0.45">
      <c r="B7" s="47" t="s">
        <v>4</v>
      </c>
      <c r="C7" s="47" t="s">
        <v>5</v>
      </c>
      <c r="D7" s="48">
        <v>356</v>
      </c>
      <c r="E7" s="48">
        <v>236</v>
      </c>
      <c r="F7" s="48">
        <v>120</v>
      </c>
      <c r="G7" s="74">
        <v>3487447</v>
      </c>
      <c r="H7" s="74">
        <v>2307743</v>
      </c>
      <c r="I7" s="74">
        <v>1179704</v>
      </c>
      <c r="J7" s="48">
        <v>350</v>
      </c>
      <c r="K7" s="49">
        <v>3395771</v>
      </c>
      <c r="L7" s="49">
        <v>9702</v>
      </c>
      <c r="M7" s="50">
        <v>0.93400000000000005</v>
      </c>
      <c r="N7" s="50">
        <v>2.3E-2</v>
      </c>
    </row>
    <row r="8" spans="1:14" x14ac:dyDescent="0.45">
      <c r="B8" s="47" t="s">
        <v>6</v>
      </c>
      <c r="C8" s="47" t="s">
        <v>7</v>
      </c>
      <c r="D8" s="48">
        <v>4311</v>
      </c>
      <c r="E8" s="48">
        <v>3461</v>
      </c>
      <c r="F8" s="48">
        <v>850</v>
      </c>
      <c r="G8" s="74">
        <v>32100709</v>
      </c>
      <c r="H8" s="74">
        <v>25334496</v>
      </c>
      <c r="I8" s="74">
        <v>6766213</v>
      </c>
      <c r="J8" s="48">
        <v>3848</v>
      </c>
      <c r="K8" s="49">
        <v>29175502</v>
      </c>
      <c r="L8" s="49">
        <v>7582</v>
      </c>
      <c r="M8" s="50">
        <v>0.84199999999999997</v>
      </c>
      <c r="N8" s="50">
        <v>6.5000000000000002E-2</v>
      </c>
    </row>
    <row r="9" spans="1:14" x14ac:dyDescent="0.45">
      <c r="B9" s="47" t="s">
        <v>8</v>
      </c>
      <c r="C9" s="47" t="s">
        <v>9</v>
      </c>
      <c r="D9" s="48">
        <v>4684</v>
      </c>
      <c r="E9" s="48">
        <v>3525</v>
      </c>
      <c r="F9" s="48">
        <v>1159</v>
      </c>
      <c r="G9" s="74">
        <v>37552759</v>
      </c>
      <c r="H9" s="74">
        <v>27754107</v>
      </c>
      <c r="I9" s="74">
        <v>9798652</v>
      </c>
      <c r="J9" s="48">
        <v>4461</v>
      </c>
      <c r="K9" s="49">
        <v>34183507</v>
      </c>
      <c r="L9" s="49">
        <v>7663</v>
      </c>
      <c r="M9" s="50">
        <v>0.98</v>
      </c>
      <c r="N9" s="50">
        <v>8.9999999999999993E-3</v>
      </c>
    </row>
    <row r="10" spans="1:14"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row>
    <row r="11" spans="1:14"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row>
    <row r="12" spans="1:14" x14ac:dyDescent="0.45">
      <c r="B12" s="47" t="s">
        <v>12</v>
      </c>
      <c r="C12" s="47" t="s">
        <v>13</v>
      </c>
      <c r="D12" s="48">
        <v>3464</v>
      </c>
      <c r="E12" s="48">
        <v>2242</v>
      </c>
      <c r="F12" s="48">
        <v>1222</v>
      </c>
      <c r="G12" s="74">
        <v>32779777.510000002</v>
      </c>
      <c r="H12" s="74">
        <v>21143033.420000002</v>
      </c>
      <c r="I12" s="74">
        <v>11636744.089999998</v>
      </c>
      <c r="J12" s="48">
        <v>3412</v>
      </c>
      <c r="K12" s="49">
        <v>32273093</v>
      </c>
      <c r="L12" s="49">
        <v>9459</v>
      </c>
      <c r="M12" s="50">
        <v>0.94099999999999995</v>
      </c>
      <c r="N12" s="50">
        <v>1.4E-2</v>
      </c>
    </row>
    <row r="13" spans="1:14" x14ac:dyDescent="0.45">
      <c r="B13" s="47" t="s">
        <v>14</v>
      </c>
      <c r="C13" s="47" t="s">
        <v>7</v>
      </c>
      <c r="D13" s="48">
        <v>9702</v>
      </c>
      <c r="E13" s="48">
        <v>6981</v>
      </c>
      <c r="F13" s="48">
        <v>2721</v>
      </c>
      <c r="G13" s="74">
        <v>79880499.420000017</v>
      </c>
      <c r="H13" s="74">
        <v>55902424.520000018</v>
      </c>
      <c r="I13" s="74">
        <v>23978074.899999999</v>
      </c>
      <c r="J13" s="48">
        <v>9437</v>
      </c>
      <c r="K13" s="49">
        <v>77994593</v>
      </c>
      <c r="L13" s="49">
        <v>8265</v>
      </c>
      <c r="M13" s="50">
        <v>0.95899999999999996</v>
      </c>
      <c r="N13" s="50">
        <v>2.5000000000000001E-2</v>
      </c>
    </row>
    <row r="14" spans="1:14" x14ac:dyDescent="0.45">
      <c r="B14" s="47" t="s">
        <v>15</v>
      </c>
      <c r="C14" s="47" t="s">
        <v>16</v>
      </c>
      <c r="D14" s="48">
        <v>68</v>
      </c>
      <c r="E14" s="48">
        <v>47</v>
      </c>
      <c r="F14" s="48">
        <v>21</v>
      </c>
      <c r="G14" s="74">
        <v>623674</v>
      </c>
      <c r="H14" s="74">
        <v>420674</v>
      </c>
      <c r="I14" s="74">
        <v>203000</v>
      </c>
      <c r="J14" s="48">
        <v>68</v>
      </c>
      <c r="K14" s="49">
        <v>623674</v>
      </c>
      <c r="L14" s="49">
        <v>9172</v>
      </c>
      <c r="M14" s="50">
        <v>1</v>
      </c>
      <c r="N14" s="50">
        <v>0</v>
      </c>
    </row>
    <row r="15" spans="1:14" x14ac:dyDescent="0.45">
      <c r="B15" s="47" t="s">
        <v>17</v>
      </c>
      <c r="C15" s="47" t="s">
        <v>3</v>
      </c>
      <c r="D15" s="48">
        <v>19670</v>
      </c>
      <c r="E15" s="48">
        <v>13815</v>
      </c>
      <c r="F15" s="48">
        <v>5855</v>
      </c>
      <c r="G15" s="74">
        <v>166924984.94</v>
      </c>
      <c r="H15" s="74">
        <v>113503116.94</v>
      </c>
      <c r="I15" s="74">
        <v>53421868</v>
      </c>
      <c r="J15" s="48">
        <v>18733</v>
      </c>
      <c r="K15" s="49">
        <v>160101702</v>
      </c>
      <c r="L15" s="49">
        <v>8547</v>
      </c>
      <c r="M15" s="50">
        <v>0.70199999999999996</v>
      </c>
      <c r="N15" s="50">
        <v>0.19800000000000001</v>
      </c>
    </row>
    <row r="16" spans="1:14" x14ac:dyDescent="0.45">
      <c r="B16" s="47" t="s">
        <v>18</v>
      </c>
      <c r="C16" s="47" t="s">
        <v>19</v>
      </c>
      <c r="D16" s="48">
        <v>4150</v>
      </c>
      <c r="E16" s="48">
        <v>2707</v>
      </c>
      <c r="F16" s="48">
        <v>1443</v>
      </c>
      <c r="G16" s="74">
        <v>40158449</v>
      </c>
      <c r="H16" s="74">
        <v>26074690</v>
      </c>
      <c r="I16" s="74">
        <v>14083759</v>
      </c>
      <c r="J16" s="48">
        <v>4078</v>
      </c>
      <c r="K16" s="49">
        <v>39461800</v>
      </c>
      <c r="L16" s="49">
        <v>9677</v>
      </c>
      <c r="M16" s="50">
        <v>0.95099999999999996</v>
      </c>
      <c r="N16" s="50">
        <v>4.2999999999999997E-2</v>
      </c>
    </row>
    <row r="17" spans="2:14" x14ac:dyDescent="0.45">
      <c r="B17" s="47" t="s">
        <v>20</v>
      </c>
      <c r="C17" s="47" t="s">
        <v>21</v>
      </c>
      <c r="D17" s="48">
        <v>4957</v>
      </c>
      <c r="E17" s="48">
        <v>3864</v>
      </c>
      <c r="F17" s="48">
        <v>1093</v>
      </c>
      <c r="G17" s="74">
        <v>40874432</v>
      </c>
      <c r="H17" s="74">
        <v>31088444</v>
      </c>
      <c r="I17" s="74">
        <v>9785988</v>
      </c>
      <c r="J17" s="48">
        <v>4915</v>
      </c>
      <c r="K17" s="49">
        <v>40531329</v>
      </c>
      <c r="L17" s="49">
        <v>8246</v>
      </c>
      <c r="M17" s="50">
        <v>0.74099999999999999</v>
      </c>
      <c r="N17" s="50">
        <v>0.10199999999999999</v>
      </c>
    </row>
    <row r="18" spans="2:14" x14ac:dyDescent="0.45">
      <c r="B18" s="47" t="s">
        <v>22</v>
      </c>
      <c r="C18" s="47" t="s">
        <v>23</v>
      </c>
      <c r="D18" s="48">
        <v>1282</v>
      </c>
      <c r="E18" s="48">
        <v>971</v>
      </c>
      <c r="F18" s="48">
        <v>311</v>
      </c>
      <c r="G18" s="74">
        <v>9298625</v>
      </c>
      <c r="H18" s="74">
        <v>6827359</v>
      </c>
      <c r="I18" s="74">
        <v>2471266</v>
      </c>
      <c r="J18" s="48">
        <v>1238</v>
      </c>
      <c r="K18" s="49">
        <v>8908682</v>
      </c>
      <c r="L18" s="49">
        <v>7196</v>
      </c>
      <c r="M18" s="50">
        <v>0.98099999999999998</v>
      </c>
      <c r="N18" s="50">
        <v>1.6E-2</v>
      </c>
    </row>
    <row r="19" spans="2:14" x14ac:dyDescent="0.45">
      <c r="B19" s="47" t="s">
        <v>24</v>
      </c>
      <c r="C19" s="47" t="s">
        <v>25</v>
      </c>
      <c r="D19" s="48">
        <v>1912</v>
      </c>
      <c r="E19" s="48">
        <v>1637</v>
      </c>
      <c r="F19" s="48">
        <v>275</v>
      </c>
      <c r="G19" s="74">
        <v>11836852</v>
      </c>
      <c r="H19" s="74">
        <v>9842803</v>
      </c>
      <c r="I19" s="74">
        <v>1994049</v>
      </c>
      <c r="J19" s="48">
        <v>1757</v>
      </c>
      <c r="K19" s="49">
        <v>10894131</v>
      </c>
      <c r="L19" s="49">
        <v>6200</v>
      </c>
      <c r="M19" s="50">
        <v>0.91400000000000003</v>
      </c>
      <c r="N19" s="50">
        <v>3.5000000000000003E-2</v>
      </c>
    </row>
    <row r="20" spans="2:14" x14ac:dyDescent="0.45">
      <c r="B20" s="47" t="s">
        <v>26</v>
      </c>
      <c r="C20" s="47" t="s">
        <v>27</v>
      </c>
      <c r="D20" s="48">
        <v>9010</v>
      </c>
      <c r="E20" s="48">
        <v>6483</v>
      </c>
      <c r="F20" s="48">
        <v>2527</v>
      </c>
      <c r="G20" s="74">
        <v>70728899</v>
      </c>
      <c r="H20" s="74">
        <v>48727200</v>
      </c>
      <c r="I20" s="74">
        <v>22001699</v>
      </c>
      <c r="J20" s="48">
        <v>8618</v>
      </c>
      <c r="K20" s="49">
        <v>67299319</v>
      </c>
      <c r="L20" s="49">
        <v>7809</v>
      </c>
      <c r="M20" s="50">
        <v>0.89700000000000002</v>
      </c>
      <c r="N20" s="50">
        <v>5.1999999999999998E-2</v>
      </c>
    </row>
    <row r="21" spans="2:14" x14ac:dyDescent="0.45">
      <c r="B21" s="47" t="s">
        <v>28</v>
      </c>
      <c r="C21" s="47" t="s">
        <v>29</v>
      </c>
      <c r="D21" s="48">
        <v>29328</v>
      </c>
      <c r="E21" s="48">
        <v>21151</v>
      </c>
      <c r="F21" s="48">
        <v>8177</v>
      </c>
      <c r="G21" s="74">
        <v>218040495</v>
      </c>
      <c r="H21" s="74">
        <v>152632749</v>
      </c>
      <c r="I21" s="74">
        <v>65407746</v>
      </c>
      <c r="J21" s="48">
        <v>28498</v>
      </c>
      <c r="K21" s="49">
        <v>211999672</v>
      </c>
      <c r="L21" s="49">
        <v>7439</v>
      </c>
      <c r="M21" s="50">
        <v>0.98599999999999999</v>
      </c>
      <c r="N21" s="50">
        <v>8.0000000000000002E-3</v>
      </c>
    </row>
    <row r="22" spans="2:14" x14ac:dyDescent="0.45">
      <c r="B22" s="47" t="s">
        <v>30</v>
      </c>
      <c r="C22" s="47" t="s">
        <v>31</v>
      </c>
      <c r="D22" s="48">
        <v>582178</v>
      </c>
      <c r="E22" s="48">
        <v>419479</v>
      </c>
      <c r="F22" s="48">
        <v>162699</v>
      </c>
      <c r="G22" s="74">
        <v>4480350681</v>
      </c>
      <c r="H22" s="74">
        <v>3113160221</v>
      </c>
      <c r="I22" s="74">
        <v>1367190460</v>
      </c>
      <c r="J22" s="48">
        <v>566932</v>
      </c>
      <c r="K22" s="49">
        <v>4357949846</v>
      </c>
      <c r="L22" s="49">
        <v>7687</v>
      </c>
      <c r="M22" s="50">
        <v>0.97299999999999998</v>
      </c>
      <c r="N22" s="50">
        <v>1.4E-2</v>
      </c>
    </row>
    <row r="23" spans="2:14" x14ac:dyDescent="0.45">
      <c r="B23" s="47" t="s">
        <v>32</v>
      </c>
      <c r="C23" s="47" t="s">
        <v>33</v>
      </c>
      <c r="D23" s="48">
        <v>58141</v>
      </c>
      <c r="E23" s="48">
        <v>52826</v>
      </c>
      <c r="F23" s="48">
        <v>5315</v>
      </c>
      <c r="G23" s="74">
        <v>136858607</v>
      </c>
      <c r="H23" s="74">
        <v>128250556</v>
      </c>
      <c r="I23" s="74">
        <v>8608051</v>
      </c>
      <c r="J23" s="48">
        <v>55905</v>
      </c>
      <c r="K23" s="49">
        <v>121145024</v>
      </c>
      <c r="L23" s="49">
        <v>2167</v>
      </c>
      <c r="M23" s="50">
        <v>0.97799999999999998</v>
      </c>
      <c r="N23" s="50">
        <v>1.2999999999999999E-2</v>
      </c>
    </row>
    <row r="24" spans="2:14" x14ac:dyDescent="0.45">
      <c r="B24" s="47" t="s">
        <v>34</v>
      </c>
      <c r="C24" s="47" t="s">
        <v>35</v>
      </c>
      <c r="D24" s="48">
        <v>1173</v>
      </c>
      <c r="E24" s="48">
        <v>798</v>
      </c>
      <c r="F24" s="48">
        <v>375</v>
      </c>
      <c r="G24" s="74">
        <v>11144487.83</v>
      </c>
      <c r="H24" s="74">
        <v>7566780.6500000004</v>
      </c>
      <c r="I24" s="74">
        <v>3577707.18</v>
      </c>
      <c r="J24" s="48">
        <v>1136</v>
      </c>
      <c r="K24" s="49">
        <v>10802006</v>
      </c>
      <c r="L24" s="49">
        <v>9509</v>
      </c>
      <c r="M24" s="50">
        <v>0.57999999999999996</v>
      </c>
      <c r="N24" s="50">
        <v>0.25</v>
      </c>
    </row>
    <row r="25" spans="2:14" x14ac:dyDescent="0.45">
      <c r="B25" s="47" t="s">
        <v>36</v>
      </c>
      <c r="C25" s="47" t="s">
        <v>37</v>
      </c>
      <c r="D25" s="48">
        <v>522</v>
      </c>
      <c r="E25" s="48">
        <v>340</v>
      </c>
      <c r="F25" s="48">
        <v>182</v>
      </c>
      <c r="G25" s="74">
        <v>4959402</v>
      </c>
      <c r="H25" s="74">
        <v>3196580</v>
      </c>
      <c r="I25" s="74">
        <v>1762822</v>
      </c>
      <c r="J25" s="48">
        <v>509</v>
      </c>
      <c r="K25" s="49">
        <v>4845154</v>
      </c>
      <c r="L25" s="49">
        <v>9519</v>
      </c>
      <c r="M25" s="50">
        <v>0.98599999999999999</v>
      </c>
      <c r="N25" s="50">
        <v>1.2E-2</v>
      </c>
    </row>
    <row r="26" spans="2:14" x14ac:dyDescent="0.45">
      <c r="B26" s="47" t="s">
        <v>38</v>
      </c>
      <c r="C26" s="47" t="s">
        <v>39</v>
      </c>
      <c r="D26" s="48">
        <v>17</v>
      </c>
      <c r="E26" s="48">
        <v>11</v>
      </c>
      <c r="F26" s="48">
        <v>6</v>
      </c>
      <c r="G26" s="74">
        <v>170000</v>
      </c>
      <c r="H26" s="74">
        <v>110000</v>
      </c>
      <c r="I26" s="74">
        <v>60000</v>
      </c>
      <c r="J26" s="48">
        <v>17</v>
      </c>
      <c r="K26" s="49">
        <v>170000</v>
      </c>
      <c r="L26" s="49">
        <v>10000</v>
      </c>
      <c r="M26" s="50">
        <v>0.76500000000000001</v>
      </c>
      <c r="N26" s="50">
        <v>0.17599999999999999</v>
      </c>
    </row>
    <row r="27" spans="2:14" x14ac:dyDescent="0.45">
      <c r="B27" s="47" t="s">
        <v>40</v>
      </c>
      <c r="C27" s="47" t="s">
        <v>41</v>
      </c>
      <c r="D27" s="48">
        <v>453</v>
      </c>
      <c r="E27" s="48">
        <v>292</v>
      </c>
      <c r="F27" s="48">
        <v>161</v>
      </c>
      <c r="G27" s="74">
        <v>4285800.1500000004</v>
      </c>
      <c r="H27" s="74">
        <v>2749192.4600000004</v>
      </c>
      <c r="I27" s="74">
        <v>1536607.69</v>
      </c>
      <c r="J27" s="48">
        <v>442</v>
      </c>
      <c r="K27" s="49">
        <v>4162232</v>
      </c>
      <c r="L27" s="49">
        <v>9417</v>
      </c>
      <c r="M27" s="50">
        <v>0.91</v>
      </c>
      <c r="N27" s="50">
        <v>3.5999999999999997E-2</v>
      </c>
    </row>
    <row r="28" spans="2:14" x14ac:dyDescent="0.45">
      <c r="B28" s="47" t="s">
        <v>42</v>
      </c>
      <c r="C28" s="47" t="s">
        <v>43</v>
      </c>
      <c r="D28" s="48">
        <v>30370</v>
      </c>
      <c r="E28" s="48">
        <v>20078</v>
      </c>
      <c r="F28" s="48">
        <v>10292</v>
      </c>
      <c r="G28" s="74">
        <v>266199654.47999999</v>
      </c>
      <c r="H28" s="74">
        <v>173391659.39999998</v>
      </c>
      <c r="I28" s="74">
        <v>92807995.079999998</v>
      </c>
      <c r="J28" s="48">
        <v>29878</v>
      </c>
      <c r="K28" s="49">
        <v>261992140</v>
      </c>
      <c r="L28" s="49">
        <v>8769</v>
      </c>
      <c r="M28" s="50">
        <v>0.98</v>
      </c>
      <c r="N28" s="50">
        <v>1.4E-2</v>
      </c>
    </row>
    <row r="29" spans="2:14" x14ac:dyDescent="0.45">
      <c r="B29" s="47" t="s">
        <v>44</v>
      </c>
      <c r="C29" s="47" t="s">
        <v>45</v>
      </c>
      <c r="D29" s="48">
        <v>44679</v>
      </c>
      <c r="E29" s="48">
        <v>32010</v>
      </c>
      <c r="F29" s="48">
        <v>12669</v>
      </c>
      <c r="G29" s="74">
        <v>351593186.71999997</v>
      </c>
      <c r="H29" s="74">
        <v>239739903.69999999</v>
      </c>
      <c r="I29" s="74">
        <v>111853283.01999998</v>
      </c>
      <c r="J29" s="48">
        <v>42200</v>
      </c>
      <c r="K29" s="49">
        <v>331827064</v>
      </c>
      <c r="L29" s="49">
        <v>7863</v>
      </c>
      <c r="M29" s="50">
        <v>0.91100000000000003</v>
      </c>
      <c r="N29" s="50">
        <v>3.5000000000000003E-2</v>
      </c>
    </row>
    <row r="30" spans="2:14" x14ac:dyDescent="0.45">
      <c r="B30" s="47" t="s">
        <v>48</v>
      </c>
      <c r="C30" s="47" t="s">
        <v>49</v>
      </c>
      <c r="D30" s="48">
        <v>2447</v>
      </c>
      <c r="E30" s="48">
        <v>1758</v>
      </c>
      <c r="F30" s="48">
        <v>689</v>
      </c>
      <c r="G30" s="74">
        <v>19513373</v>
      </c>
      <c r="H30" s="74">
        <v>13609384</v>
      </c>
      <c r="I30" s="74">
        <v>5903989</v>
      </c>
      <c r="J30" s="48">
        <v>2398</v>
      </c>
      <c r="K30" s="49">
        <v>19090744</v>
      </c>
      <c r="L30" s="49">
        <v>7961</v>
      </c>
      <c r="M30" s="50">
        <v>0.98099999999999998</v>
      </c>
      <c r="N30" s="50">
        <v>1.0999999999999999E-2</v>
      </c>
    </row>
    <row r="31" spans="2:14" x14ac:dyDescent="0.45">
      <c r="B31" s="47" t="s">
        <v>52</v>
      </c>
      <c r="C31" s="47" t="s">
        <v>53</v>
      </c>
      <c r="D31" s="48">
        <v>1068</v>
      </c>
      <c r="E31" s="48">
        <v>726</v>
      </c>
      <c r="F31" s="48">
        <v>342</v>
      </c>
      <c r="G31" s="74">
        <v>9927084</v>
      </c>
      <c r="H31" s="74">
        <v>6751740</v>
      </c>
      <c r="I31" s="74">
        <v>3175344</v>
      </c>
      <c r="J31" s="48">
        <v>955</v>
      </c>
      <c r="K31" s="49">
        <v>8895495</v>
      </c>
      <c r="L31" s="49">
        <v>9315</v>
      </c>
      <c r="M31" s="50">
        <v>0.91</v>
      </c>
      <c r="N31" s="50">
        <v>5.8999999999999997E-2</v>
      </c>
    </row>
    <row r="32" spans="2:14" x14ac:dyDescent="0.45">
      <c r="B32" s="47" t="s">
        <v>54</v>
      </c>
      <c r="C32" s="47" t="s">
        <v>55</v>
      </c>
      <c r="D32" s="48">
        <v>18129</v>
      </c>
      <c r="E32" s="48">
        <v>12717</v>
      </c>
      <c r="F32" s="48">
        <v>5412</v>
      </c>
      <c r="G32" s="74">
        <v>140260993</v>
      </c>
      <c r="H32" s="74">
        <v>95816923</v>
      </c>
      <c r="I32" s="74">
        <v>44444070</v>
      </c>
      <c r="J32" s="48">
        <v>17732</v>
      </c>
      <c r="K32" s="49">
        <v>137389654</v>
      </c>
      <c r="L32" s="49">
        <v>7748</v>
      </c>
      <c r="M32" s="50">
        <v>0.98299999999999998</v>
      </c>
      <c r="N32" s="50">
        <v>0.01</v>
      </c>
    </row>
    <row r="33" spans="2:14" x14ac:dyDescent="0.45">
      <c r="B33" s="47" t="s">
        <v>56</v>
      </c>
      <c r="C33" s="47" t="s">
        <v>57</v>
      </c>
      <c r="D33" s="48">
        <v>97258</v>
      </c>
      <c r="E33" s="48">
        <v>68680</v>
      </c>
      <c r="F33" s="48">
        <v>28578</v>
      </c>
      <c r="G33" s="74">
        <v>773448924</v>
      </c>
      <c r="H33" s="74">
        <v>529941734</v>
      </c>
      <c r="I33" s="74">
        <v>243507190</v>
      </c>
      <c r="J33" s="48">
        <v>95127</v>
      </c>
      <c r="K33" s="49">
        <v>761433113</v>
      </c>
      <c r="L33" s="49">
        <v>8004</v>
      </c>
      <c r="M33" s="50">
        <v>0.98199999999999998</v>
      </c>
      <c r="N33" s="50">
        <v>1.4E-2</v>
      </c>
    </row>
    <row r="34" spans="2:14" x14ac:dyDescent="0.45">
      <c r="B34" s="47" t="s">
        <v>58</v>
      </c>
      <c r="C34" s="47" t="s">
        <v>57</v>
      </c>
      <c r="D34" s="48">
        <v>2600</v>
      </c>
      <c r="E34" s="48">
        <v>1701</v>
      </c>
      <c r="F34" s="48">
        <v>899</v>
      </c>
      <c r="G34" s="74">
        <v>24671996</v>
      </c>
      <c r="H34" s="74">
        <v>16159611</v>
      </c>
      <c r="I34" s="74">
        <v>8512385</v>
      </c>
      <c r="J34" s="48">
        <v>2581</v>
      </c>
      <c r="K34" s="49">
        <v>24423225</v>
      </c>
      <c r="L34" s="49">
        <v>9463</v>
      </c>
      <c r="M34" s="50">
        <v>0.99399999999999999</v>
      </c>
      <c r="N34" s="50">
        <v>3.0000000000000001E-3</v>
      </c>
    </row>
    <row r="35" spans="2:14" x14ac:dyDescent="0.45">
      <c r="B35" s="47" t="s">
        <v>59</v>
      </c>
      <c r="C35" s="47" t="s">
        <v>7</v>
      </c>
      <c r="D35" s="48">
        <v>4048</v>
      </c>
      <c r="E35" s="48">
        <v>2854</v>
      </c>
      <c r="F35" s="48">
        <v>1194</v>
      </c>
      <c r="G35" s="74">
        <v>36481726</v>
      </c>
      <c r="H35" s="74">
        <v>25650456</v>
      </c>
      <c r="I35" s="74">
        <v>10831270</v>
      </c>
      <c r="J35" s="48">
        <v>3919</v>
      </c>
      <c r="K35" s="49">
        <v>35240903</v>
      </c>
      <c r="L35" s="49">
        <v>8992</v>
      </c>
      <c r="M35" s="50">
        <v>0.93400000000000005</v>
      </c>
      <c r="N35" s="50">
        <v>2.9000000000000001E-2</v>
      </c>
    </row>
    <row r="36" spans="2:14" x14ac:dyDescent="0.45">
      <c r="B36" s="47" t="s">
        <v>63</v>
      </c>
      <c r="C36" s="47" t="s">
        <v>64</v>
      </c>
      <c r="D36" s="48">
        <v>10767</v>
      </c>
      <c r="E36" s="48">
        <v>7125</v>
      </c>
      <c r="F36" s="48">
        <v>3642</v>
      </c>
      <c r="G36" s="74">
        <v>97214628</v>
      </c>
      <c r="H36" s="74">
        <v>64238510</v>
      </c>
      <c r="I36" s="74">
        <v>32976118</v>
      </c>
      <c r="J36" s="48">
        <v>10676</v>
      </c>
      <c r="K36" s="49">
        <v>96514883</v>
      </c>
      <c r="L36" s="49">
        <v>9040</v>
      </c>
      <c r="M36" s="50">
        <v>0.99299999999999999</v>
      </c>
      <c r="N36" s="50">
        <v>5.0000000000000001E-3</v>
      </c>
    </row>
    <row r="37" spans="2:14" x14ac:dyDescent="0.45">
      <c r="B37" s="47" t="s">
        <v>65</v>
      </c>
      <c r="C37" s="47" t="s">
        <v>57</v>
      </c>
      <c r="D37" s="48">
        <v>82591</v>
      </c>
      <c r="E37" s="48">
        <v>64480</v>
      </c>
      <c r="F37" s="48">
        <v>18111</v>
      </c>
      <c r="G37" s="74">
        <v>570972135</v>
      </c>
      <c r="H37" s="74">
        <v>438066590</v>
      </c>
      <c r="I37" s="74">
        <v>132905545</v>
      </c>
      <c r="J37" s="48">
        <v>81419</v>
      </c>
      <c r="K37" s="49">
        <v>564490294</v>
      </c>
      <c r="L37" s="49">
        <v>6933</v>
      </c>
      <c r="M37" s="50">
        <v>0.99199999999999999</v>
      </c>
      <c r="N37" s="50">
        <v>4.0000000000000001E-3</v>
      </c>
    </row>
    <row r="38" spans="2:14" x14ac:dyDescent="0.45">
      <c r="B38" s="47" t="s">
        <v>336</v>
      </c>
      <c r="C38" s="47" t="s">
        <v>66</v>
      </c>
      <c r="D38" s="48">
        <v>245539</v>
      </c>
      <c r="E38" s="48">
        <v>167283</v>
      </c>
      <c r="F38" s="48">
        <v>78256</v>
      </c>
      <c r="G38" s="74">
        <v>2062678330</v>
      </c>
      <c r="H38" s="74">
        <v>1375189688</v>
      </c>
      <c r="I38" s="74">
        <v>687488642</v>
      </c>
      <c r="J38" s="48">
        <v>240983</v>
      </c>
      <c r="K38" s="49">
        <v>2023097447</v>
      </c>
      <c r="L38" s="49">
        <v>8395</v>
      </c>
      <c r="M38" s="50">
        <v>0.97599999999999998</v>
      </c>
      <c r="N38" s="50">
        <v>1.4999999999999999E-2</v>
      </c>
    </row>
    <row r="39" spans="2:14" x14ac:dyDescent="0.45">
      <c r="B39" s="47" t="s">
        <v>67</v>
      </c>
      <c r="C39" s="47" t="s">
        <v>7</v>
      </c>
      <c r="D39" s="48">
        <v>3554</v>
      </c>
      <c r="E39" s="48">
        <v>2618</v>
      </c>
      <c r="F39" s="48">
        <v>936</v>
      </c>
      <c r="G39" s="74">
        <v>28060262</v>
      </c>
      <c r="H39" s="74">
        <v>19837159</v>
      </c>
      <c r="I39" s="74">
        <v>8223103</v>
      </c>
      <c r="J39" s="48">
        <v>3453</v>
      </c>
      <c r="K39" s="49">
        <v>27111824</v>
      </c>
      <c r="L39" s="49">
        <v>7852</v>
      </c>
      <c r="M39" s="50">
        <v>0.92600000000000005</v>
      </c>
      <c r="N39" s="50">
        <v>2.7E-2</v>
      </c>
    </row>
    <row r="40" spans="2:14" x14ac:dyDescent="0.45">
      <c r="B40" s="47" t="s">
        <v>68</v>
      </c>
      <c r="C40" s="47" t="s">
        <v>23</v>
      </c>
      <c r="D40" s="48">
        <v>50</v>
      </c>
      <c r="E40" s="48">
        <v>34</v>
      </c>
      <c r="F40" s="48">
        <v>16</v>
      </c>
      <c r="G40" s="74">
        <v>472000</v>
      </c>
      <c r="H40" s="74">
        <v>321000</v>
      </c>
      <c r="I40" s="74">
        <v>151000</v>
      </c>
      <c r="J40" s="48">
        <v>43</v>
      </c>
      <c r="K40" s="49">
        <v>412000</v>
      </c>
      <c r="L40" s="49">
        <v>9581</v>
      </c>
      <c r="M40" s="50">
        <v>1</v>
      </c>
      <c r="N40" s="50">
        <v>0</v>
      </c>
    </row>
    <row r="41" spans="2:14" x14ac:dyDescent="0.45">
      <c r="B41" s="47" t="s">
        <v>69</v>
      </c>
      <c r="C41" s="47" t="s">
        <v>7</v>
      </c>
      <c r="D41" s="48">
        <v>170</v>
      </c>
      <c r="E41" s="48">
        <v>117</v>
      </c>
      <c r="F41" s="48">
        <v>53</v>
      </c>
      <c r="G41" s="74">
        <v>1396132</v>
      </c>
      <c r="H41" s="74">
        <v>927930</v>
      </c>
      <c r="I41" s="74">
        <v>468202</v>
      </c>
      <c r="J41" s="48">
        <v>163</v>
      </c>
      <c r="K41" s="49">
        <v>1366610</v>
      </c>
      <c r="L41" s="49">
        <v>8384</v>
      </c>
      <c r="M41" s="50">
        <v>0.96299999999999997</v>
      </c>
      <c r="N41" s="50">
        <v>3.1E-2</v>
      </c>
    </row>
    <row r="42" spans="2:14" x14ac:dyDescent="0.45">
      <c r="B42" s="47" t="s">
        <v>74</v>
      </c>
      <c r="C42" s="47" t="s">
        <v>61</v>
      </c>
      <c r="D42" s="48">
        <v>2537</v>
      </c>
      <c r="E42" s="48">
        <v>2264</v>
      </c>
      <c r="F42" s="48">
        <v>273</v>
      </c>
      <c r="G42" s="74">
        <v>16417278</v>
      </c>
      <c r="H42" s="74">
        <v>14252224</v>
      </c>
      <c r="I42" s="74">
        <v>2165054</v>
      </c>
      <c r="J42" s="48">
        <v>2392</v>
      </c>
      <c r="K42" s="49">
        <v>15835977</v>
      </c>
      <c r="L42" s="49">
        <v>6620</v>
      </c>
      <c r="M42" s="50">
        <v>0.99399999999999999</v>
      </c>
      <c r="N42" s="50">
        <v>6.0000000000000001E-3</v>
      </c>
    </row>
    <row r="43" spans="2:14" x14ac:dyDescent="0.45">
      <c r="B43" s="47" t="s">
        <v>268</v>
      </c>
      <c r="C43" s="47" t="s">
        <v>280</v>
      </c>
      <c r="D43" s="48">
        <v>1832</v>
      </c>
      <c r="E43" s="48">
        <v>1325</v>
      </c>
      <c r="F43" s="48">
        <v>507</v>
      </c>
      <c r="G43" s="74">
        <v>15762782.73</v>
      </c>
      <c r="H43" s="74">
        <v>11158920.07</v>
      </c>
      <c r="I43" s="74">
        <v>4603862.66</v>
      </c>
      <c r="J43" s="48">
        <v>1720</v>
      </c>
      <c r="K43" s="49">
        <v>14780143</v>
      </c>
      <c r="L43" s="49">
        <v>8593</v>
      </c>
      <c r="M43" s="50">
        <v>0.91500000000000004</v>
      </c>
      <c r="N43" s="50">
        <v>0.05</v>
      </c>
    </row>
    <row r="44" spans="2:14" x14ac:dyDescent="0.45">
      <c r="B44" s="47" t="s">
        <v>77</v>
      </c>
      <c r="C44" s="47" t="s">
        <v>35</v>
      </c>
      <c r="D44" s="48">
        <v>88</v>
      </c>
      <c r="E44" s="48">
        <v>56</v>
      </c>
      <c r="F44" s="48">
        <v>32</v>
      </c>
      <c r="G44" s="74">
        <v>871771.37</v>
      </c>
      <c r="H44" s="74">
        <v>551859.37</v>
      </c>
      <c r="I44" s="74">
        <v>319912</v>
      </c>
      <c r="J44" s="48">
        <v>84</v>
      </c>
      <c r="K44" s="49">
        <v>827827</v>
      </c>
      <c r="L44" s="49">
        <v>9855</v>
      </c>
      <c r="M44" s="50">
        <v>0.47599999999999998</v>
      </c>
      <c r="N44" s="50">
        <v>0.23799999999999999</v>
      </c>
    </row>
    <row r="45" spans="2:14" x14ac:dyDescent="0.45">
      <c r="B45" s="47" t="s">
        <v>78</v>
      </c>
      <c r="C45" s="47" t="s">
        <v>79</v>
      </c>
      <c r="D45" s="48">
        <v>2227</v>
      </c>
      <c r="E45" s="48">
        <v>1621</v>
      </c>
      <c r="F45" s="48">
        <v>606</v>
      </c>
      <c r="G45" s="74">
        <v>17769692</v>
      </c>
      <c r="H45" s="74">
        <v>12166332</v>
      </c>
      <c r="I45" s="74">
        <v>5603360</v>
      </c>
      <c r="J45" s="48">
        <v>2164</v>
      </c>
      <c r="K45" s="49">
        <v>17251436</v>
      </c>
      <c r="L45" s="49">
        <v>7972</v>
      </c>
      <c r="M45" s="50">
        <v>0.89700000000000002</v>
      </c>
      <c r="N45" s="50">
        <v>2.8000000000000001E-2</v>
      </c>
    </row>
    <row r="46" spans="2:14" x14ac:dyDescent="0.45">
      <c r="B46" s="47" t="s">
        <v>80</v>
      </c>
      <c r="C46" s="47" t="s">
        <v>79</v>
      </c>
      <c r="D46" s="48">
        <v>53</v>
      </c>
      <c r="E46" s="48">
        <v>36</v>
      </c>
      <c r="F46" s="48">
        <v>17</v>
      </c>
      <c r="G46" s="74">
        <v>522767</v>
      </c>
      <c r="H46" s="74">
        <v>352767</v>
      </c>
      <c r="I46" s="74">
        <v>170000</v>
      </c>
      <c r="J46" s="48">
        <v>47</v>
      </c>
      <c r="K46" s="49">
        <v>462767</v>
      </c>
      <c r="L46" s="49">
        <v>9846</v>
      </c>
      <c r="M46" s="50">
        <v>0.70199999999999996</v>
      </c>
      <c r="N46" s="50">
        <v>0.17</v>
      </c>
    </row>
    <row r="47" spans="2:14" x14ac:dyDescent="0.45">
      <c r="B47" s="47" t="s">
        <v>81</v>
      </c>
      <c r="C47" s="47" t="s">
        <v>82</v>
      </c>
      <c r="D47" s="48">
        <v>8901</v>
      </c>
      <c r="E47" s="48">
        <v>6035</v>
      </c>
      <c r="F47" s="48">
        <v>2866</v>
      </c>
      <c r="G47" s="74">
        <v>78494381</v>
      </c>
      <c r="H47" s="74">
        <v>52347371</v>
      </c>
      <c r="I47" s="74">
        <v>26147010</v>
      </c>
      <c r="J47" s="48">
        <v>8776</v>
      </c>
      <c r="K47" s="49">
        <v>77387068</v>
      </c>
      <c r="L47" s="49">
        <v>8818</v>
      </c>
      <c r="M47" s="50">
        <v>0.97799999999999998</v>
      </c>
      <c r="N47" s="50">
        <v>1.2999999999999999E-2</v>
      </c>
    </row>
    <row r="48" spans="2:14" x14ac:dyDescent="0.45">
      <c r="B48" s="47" t="s">
        <v>83</v>
      </c>
      <c r="C48" s="47" t="s">
        <v>84</v>
      </c>
      <c r="D48" s="48">
        <v>10078</v>
      </c>
      <c r="E48" s="48">
        <v>6695</v>
      </c>
      <c r="F48" s="48">
        <v>3383</v>
      </c>
      <c r="G48" s="74">
        <v>91551125.909999996</v>
      </c>
      <c r="H48" s="74">
        <v>59989033.069999993</v>
      </c>
      <c r="I48" s="74">
        <v>31562092.84</v>
      </c>
      <c r="J48" s="48">
        <v>9848</v>
      </c>
      <c r="K48" s="49">
        <v>88913771</v>
      </c>
      <c r="L48" s="49">
        <v>9029</v>
      </c>
      <c r="M48" s="50">
        <v>0.94599999999999995</v>
      </c>
      <c r="N48" s="50">
        <v>0.02</v>
      </c>
    </row>
    <row r="49" spans="2:14" x14ac:dyDescent="0.45">
      <c r="B49" s="47" t="s">
        <v>86</v>
      </c>
      <c r="C49" s="47" t="s">
        <v>87</v>
      </c>
      <c r="D49" s="48">
        <v>194</v>
      </c>
      <c r="E49" s="48">
        <v>126</v>
      </c>
      <c r="F49" s="48">
        <v>68</v>
      </c>
      <c r="G49" s="74">
        <v>1857160</v>
      </c>
      <c r="H49" s="74">
        <v>1205160</v>
      </c>
      <c r="I49" s="74">
        <v>652000</v>
      </c>
      <c r="J49" s="48">
        <v>188</v>
      </c>
      <c r="K49" s="49">
        <v>1797054</v>
      </c>
      <c r="L49" s="49">
        <v>9559</v>
      </c>
      <c r="M49" s="50">
        <v>0.92600000000000005</v>
      </c>
      <c r="N49" s="50">
        <v>5.2999999999999999E-2</v>
      </c>
    </row>
    <row r="50" spans="2:14" x14ac:dyDescent="0.45">
      <c r="B50" s="47" t="s">
        <v>88</v>
      </c>
      <c r="C50" s="47" t="s">
        <v>89</v>
      </c>
      <c r="D50" s="48">
        <v>55</v>
      </c>
      <c r="E50" s="48">
        <v>39</v>
      </c>
      <c r="F50" s="48">
        <v>16</v>
      </c>
      <c r="G50" s="74">
        <v>521445.64</v>
      </c>
      <c r="H50" s="74">
        <v>369245.64</v>
      </c>
      <c r="I50" s="74">
        <v>152200</v>
      </c>
      <c r="J50" s="48">
        <v>53</v>
      </c>
      <c r="K50" s="49">
        <v>491715</v>
      </c>
      <c r="L50" s="49">
        <v>9278</v>
      </c>
      <c r="M50" s="50">
        <v>1</v>
      </c>
      <c r="N50" s="50">
        <v>0</v>
      </c>
    </row>
    <row r="51" spans="2:14" x14ac:dyDescent="0.45">
      <c r="B51" s="47" t="s">
        <v>90</v>
      </c>
      <c r="C51" s="47" t="s">
        <v>91</v>
      </c>
      <c r="D51" s="48">
        <v>77240</v>
      </c>
      <c r="E51" s="48">
        <v>50345</v>
      </c>
      <c r="F51" s="48">
        <v>26895</v>
      </c>
      <c r="G51" s="74">
        <v>674194818.12999988</v>
      </c>
      <c r="H51" s="74">
        <v>430648169.8599999</v>
      </c>
      <c r="I51" s="74">
        <v>243546648.27000001</v>
      </c>
      <c r="J51" s="48">
        <v>73354</v>
      </c>
      <c r="K51" s="49">
        <v>638671717</v>
      </c>
      <c r="L51" s="49">
        <v>8707</v>
      </c>
      <c r="M51" s="50">
        <v>0.98</v>
      </c>
      <c r="N51" s="50">
        <v>8.9999999999999993E-3</v>
      </c>
    </row>
    <row r="52" spans="2:14" x14ac:dyDescent="0.45">
      <c r="B52" s="47" t="s">
        <v>92</v>
      </c>
      <c r="C52" s="47" t="s">
        <v>93</v>
      </c>
      <c r="D52" s="48">
        <v>13390</v>
      </c>
      <c r="E52" s="48">
        <v>10578</v>
      </c>
      <c r="F52" s="48">
        <v>2812</v>
      </c>
      <c r="G52" s="74">
        <v>110023889.81</v>
      </c>
      <c r="H52" s="74">
        <v>86266836.859999999</v>
      </c>
      <c r="I52" s="74">
        <v>23757052.949999999</v>
      </c>
      <c r="J52" s="48">
        <v>13015</v>
      </c>
      <c r="K52" s="49">
        <v>108053634</v>
      </c>
      <c r="L52" s="49">
        <v>8302</v>
      </c>
      <c r="M52" s="50">
        <v>0.93700000000000006</v>
      </c>
      <c r="N52" s="50">
        <v>4.3999999999999997E-2</v>
      </c>
    </row>
    <row r="53" spans="2:14" x14ac:dyDescent="0.45">
      <c r="B53" s="47" t="s">
        <v>94</v>
      </c>
      <c r="C53" s="47" t="s">
        <v>61</v>
      </c>
      <c r="D53" s="48">
        <v>4565</v>
      </c>
      <c r="E53" s="48">
        <v>3458</v>
      </c>
      <c r="F53" s="48">
        <v>1107</v>
      </c>
      <c r="G53" s="74">
        <v>32367548.109999996</v>
      </c>
      <c r="H53" s="74">
        <v>23534481.229999997</v>
      </c>
      <c r="I53" s="74">
        <v>8833066.879999999</v>
      </c>
      <c r="J53" s="48">
        <v>4356</v>
      </c>
      <c r="K53" s="49">
        <v>31398497</v>
      </c>
      <c r="L53" s="49">
        <v>7208</v>
      </c>
      <c r="M53" s="50">
        <v>0.76700000000000002</v>
      </c>
      <c r="N53" s="50">
        <v>0.19700000000000001</v>
      </c>
    </row>
    <row r="54" spans="2:14" x14ac:dyDescent="0.45">
      <c r="B54" s="47" t="s">
        <v>95</v>
      </c>
      <c r="C54" s="47" t="s">
        <v>96</v>
      </c>
      <c r="D54" s="48">
        <v>44</v>
      </c>
      <c r="E54" s="48">
        <v>30</v>
      </c>
      <c r="F54" s="48">
        <v>14</v>
      </c>
      <c r="G54" s="74">
        <v>415280</v>
      </c>
      <c r="H54" s="74">
        <v>270280</v>
      </c>
      <c r="I54" s="74">
        <v>145000</v>
      </c>
      <c r="J54" s="48">
        <v>44</v>
      </c>
      <c r="K54" s="49">
        <v>405280</v>
      </c>
      <c r="L54" s="49">
        <v>9211</v>
      </c>
      <c r="M54" s="50">
        <v>0.93200000000000005</v>
      </c>
      <c r="N54" s="50">
        <v>0</v>
      </c>
    </row>
    <row r="55" spans="2:14" x14ac:dyDescent="0.45">
      <c r="B55" s="47" t="s">
        <v>97</v>
      </c>
      <c r="C55" s="47" t="s">
        <v>61</v>
      </c>
      <c r="D55" s="48">
        <v>4478</v>
      </c>
      <c r="E55" s="48">
        <v>3828</v>
      </c>
      <c r="F55" s="48">
        <v>650</v>
      </c>
      <c r="G55" s="74">
        <v>18728825</v>
      </c>
      <c r="H55" s="74">
        <v>14544073</v>
      </c>
      <c r="I55" s="74">
        <v>4184752</v>
      </c>
      <c r="J55" s="48">
        <v>4159</v>
      </c>
      <c r="K55" s="49">
        <v>17868564</v>
      </c>
      <c r="L55" s="49">
        <v>4296</v>
      </c>
      <c r="M55" s="50">
        <v>0.76900000000000002</v>
      </c>
      <c r="N55" s="50">
        <v>0.15</v>
      </c>
    </row>
    <row r="56" spans="2:14" x14ac:dyDescent="0.45">
      <c r="B56" s="47" t="s">
        <v>99</v>
      </c>
      <c r="C56" s="47" t="s">
        <v>100</v>
      </c>
      <c r="D56" s="48">
        <v>16735</v>
      </c>
      <c r="E56" s="48">
        <v>12229</v>
      </c>
      <c r="F56" s="48">
        <v>4506</v>
      </c>
      <c r="G56" s="74">
        <v>121626528.31</v>
      </c>
      <c r="H56" s="74">
        <v>86367285.189999998</v>
      </c>
      <c r="I56" s="74">
        <v>35259243.120000005</v>
      </c>
      <c r="J56" s="48">
        <v>16212</v>
      </c>
      <c r="K56" s="49">
        <v>115947982</v>
      </c>
      <c r="L56" s="49">
        <v>7152</v>
      </c>
      <c r="M56" s="50">
        <v>0.93799999999999994</v>
      </c>
      <c r="N56" s="50">
        <v>3.4000000000000002E-2</v>
      </c>
    </row>
    <row r="57" spans="2:14" x14ac:dyDescent="0.45">
      <c r="B57" s="47" t="s">
        <v>101</v>
      </c>
      <c r="C57" s="47" t="s">
        <v>102</v>
      </c>
      <c r="D57" s="48">
        <v>200793</v>
      </c>
      <c r="E57" s="48">
        <v>144852</v>
      </c>
      <c r="F57" s="48">
        <v>55941</v>
      </c>
      <c r="G57" s="74">
        <v>1603342016</v>
      </c>
      <c r="H57" s="74">
        <v>1137565656</v>
      </c>
      <c r="I57" s="74">
        <v>465776360</v>
      </c>
      <c r="J57" s="48">
        <v>197416</v>
      </c>
      <c r="K57" s="49">
        <v>1572585103</v>
      </c>
      <c r="L57" s="49">
        <v>7966</v>
      </c>
      <c r="M57" s="50">
        <v>0.98299999999999998</v>
      </c>
      <c r="N57" s="50">
        <v>1.0999999999999999E-2</v>
      </c>
    </row>
    <row r="58" spans="2:14" x14ac:dyDescent="0.45">
      <c r="B58" s="47" t="s">
        <v>105</v>
      </c>
      <c r="C58" s="47" t="s">
        <v>106</v>
      </c>
      <c r="D58" s="48">
        <v>247</v>
      </c>
      <c r="E58" s="48">
        <v>155</v>
      </c>
      <c r="F58" s="48">
        <v>92</v>
      </c>
      <c r="G58" s="74">
        <v>2403593.5300000003</v>
      </c>
      <c r="H58" s="74">
        <v>1491593.5300000003</v>
      </c>
      <c r="I58" s="74">
        <v>912000</v>
      </c>
      <c r="J58" s="48">
        <v>238</v>
      </c>
      <c r="K58" s="49">
        <v>2313593</v>
      </c>
      <c r="L58" s="49">
        <v>9721</v>
      </c>
      <c r="M58" s="50">
        <v>0.92400000000000004</v>
      </c>
      <c r="N58" s="50">
        <v>8.0000000000000002E-3</v>
      </c>
    </row>
    <row r="59" spans="2:14" x14ac:dyDescent="0.45">
      <c r="B59" s="47" t="s">
        <v>107</v>
      </c>
      <c r="C59" s="47" t="s">
        <v>108</v>
      </c>
      <c r="D59" s="48">
        <v>387498</v>
      </c>
      <c r="E59" s="48">
        <v>290849</v>
      </c>
      <c r="F59" s="48">
        <v>96649</v>
      </c>
      <c r="G59" s="74">
        <v>2799324380</v>
      </c>
      <c r="H59" s="74">
        <v>1982731799</v>
      </c>
      <c r="I59" s="74">
        <v>816592581</v>
      </c>
      <c r="J59" s="48">
        <v>380147</v>
      </c>
      <c r="K59" s="49">
        <v>2748949882</v>
      </c>
      <c r="L59" s="49">
        <v>7231</v>
      </c>
      <c r="M59" s="50">
        <v>0.97299999999999998</v>
      </c>
      <c r="N59" s="50">
        <v>1.2999999999999999E-2</v>
      </c>
    </row>
    <row r="60" spans="2:14" x14ac:dyDescent="0.45">
      <c r="B60" s="47" t="s">
        <v>109</v>
      </c>
      <c r="C60" s="47" t="s">
        <v>61</v>
      </c>
      <c r="D60" s="48">
        <v>2632</v>
      </c>
      <c r="E60" s="48">
        <v>1732</v>
      </c>
      <c r="F60" s="48">
        <v>900</v>
      </c>
      <c r="G60" s="74">
        <v>25525495.639999997</v>
      </c>
      <c r="H60" s="74">
        <v>16724636.559999997</v>
      </c>
      <c r="I60" s="74">
        <v>8800859.0800000001</v>
      </c>
      <c r="J60" s="48">
        <v>2587</v>
      </c>
      <c r="K60" s="49">
        <v>25080768</v>
      </c>
      <c r="L60" s="49">
        <v>9695</v>
      </c>
      <c r="M60" s="50">
        <v>0.94899999999999995</v>
      </c>
      <c r="N60" s="50">
        <v>3.2000000000000001E-2</v>
      </c>
    </row>
    <row r="61" spans="2:14" x14ac:dyDescent="0.45">
      <c r="B61" s="47" t="s">
        <v>110</v>
      </c>
      <c r="C61" s="47" t="s">
        <v>111</v>
      </c>
      <c r="D61" s="48">
        <v>2119</v>
      </c>
      <c r="E61" s="48">
        <v>1421</v>
      </c>
      <c r="F61" s="48">
        <v>698</v>
      </c>
      <c r="G61" s="74">
        <v>18912574.079999998</v>
      </c>
      <c r="H61" s="74">
        <v>12524631.309999999</v>
      </c>
      <c r="I61" s="74">
        <v>6387942.7699999996</v>
      </c>
      <c r="J61" s="48">
        <v>2072</v>
      </c>
      <c r="K61" s="49">
        <v>18390460</v>
      </c>
      <c r="L61" s="49">
        <v>8876</v>
      </c>
      <c r="M61" s="50">
        <v>0.93300000000000005</v>
      </c>
      <c r="N61" s="50">
        <v>2.4E-2</v>
      </c>
    </row>
    <row r="62" spans="2:14" x14ac:dyDescent="0.45">
      <c r="B62" s="47" t="s">
        <v>112</v>
      </c>
      <c r="C62" s="47" t="s">
        <v>104</v>
      </c>
      <c r="D62" s="48">
        <v>57</v>
      </c>
      <c r="E62" s="48">
        <v>43</v>
      </c>
      <c r="F62" s="48">
        <v>14</v>
      </c>
      <c r="G62" s="74">
        <v>510885</v>
      </c>
      <c r="H62" s="74">
        <v>378185</v>
      </c>
      <c r="I62" s="74">
        <v>132700</v>
      </c>
      <c r="J62" s="48">
        <v>50</v>
      </c>
      <c r="K62" s="49">
        <v>466510</v>
      </c>
      <c r="L62" s="49">
        <v>9330</v>
      </c>
      <c r="M62" s="50">
        <v>1</v>
      </c>
      <c r="N62" s="50">
        <v>0</v>
      </c>
    </row>
    <row r="63" spans="2:14" x14ac:dyDescent="0.45">
      <c r="B63" s="47" t="s">
        <v>113</v>
      </c>
      <c r="C63" s="47" t="s">
        <v>61</v>
      </c>
      <c r="D63" s="48">
        <v>14483</v>
      </c>
      <c r="E63" s="48">
        <v>9950</v>
      </c>
      <c r="F63" s="48">
        <v>4533</v>
      </c>
      <c r="G63" s="74">
        <v>117256542.47999996</v>
      </c>
      <c r="H63" s="74">
        <v>78468305.759999961</v>
      </c>
      <c r="I63" s="74">
        <v>38788236.719999999</v>
      </c>
      <c r="J63" s="48">
        <v>14339</v>
      </c>
      <c r="K63" s="49">
        <v>116054836</v>
      </c>
      <c r="L63" s="49">
        <v>8094</v>
      </c>
      <c r="M63" s="50">
        <v>0.83499999999999996</v>
      </c>
      <c r="N63" s="50">
        <v>0.15</v>
      </c>
    </row>
    <row r="64" spans="2:14" x14ac:dyDescent="0.45">
      <c r="B64" s="47" t="s">
        <v>114</v>
      </c>
      <c r="C64" s="47" t="s">
        <v>115</v>
      </c>
      <c r="D64" s="48">
        <v>37168</v>
      </c>
      <c r="E64" s="48">
        <v>26759</v>
      </c>
      <c r="F64" s="48">
        <v>10409</v>
      </c>
      <c r="G64" s="74">
        <v>269465461</v>
      </c>
      <c r="H64" s="74">
        <v>185238664</v>
      </c>
      <c r="I64" s="74">
        <v>84226797</v>
      </c>
      <c r="J64" s="48">
        <v>36201</v>
      </c>
      <c r="K64" s="49">
        <v>263724155</v>
      </c>
      <c r="L64" s="49">
        <v>7285</v>
      </c>
      <c r="M64" s="50">
        <v>0.79500000000000004</v>
      </c>
      <c r="N64" s="50">
        <v>0.19700000000000001</v>
      </c>
    </row>
    <row r="65" spans="2:14" x14ac:dyDescent="0.45">
      <c r="B65" s="47" t="s">
        <v>116</v>
      </c>
      <c r="C65" s="47" t="s">
        <v>39</v>
      </c>
      <c r="D65" s="48">
        <v>39500</v>
      </c>
      <c r="E65" s="48">
        <v>27863</v>
      </c>
      <c r="F65" s="48">
        <v>11637</v>
      </c>
      <c r="G65" s="74">
        <v>312187795</v>
      </c>
      <c r="H65" s="74">
        <v>213899394</v>
      </c>
      <c r="I65" s="74">
        <v>98288401</v>
      </c>
      <c r="J65" s="48">
        <v>38912</v>
      </c>
      <c r="K65" s="49">
        <v>307425580</v>
      </c>
      <c r="L65" s="49">
        <v>7901</v>
      </c>
      <c r="M65" s="50">
        <v>0.92500000000000004</v>
      </c>
      <c r="N65" s="50">
        <v>5.5E-2</v>
      </c>
    </row>
    <row r="66" spans="2:14" x14ac:dyDescent="0.45">
      <c r="B66" s="47" t="s">
        <v>120</v>
      </c>
      <c r="C66" s="47" t="s">
        <v>121</v>
      </c>
      <c r="D66" s="48">
        <v>47688</v>
      </c>
      <c r="E66" s="48">
        <v>33440</v>
      </c>
      <c r="F66" s="48">
        <v>14248</v>
      </c>
      <c r="G66" s="74">
        <v>356720259</v>
      </c>
      <c r="H66" s="74">
        <v>240251254</v>
      </c>
      <c r="I66" s="74">
        <v>116469005</v>
      </c>
      <c r="J66" s="48">
        <v>46376</v>
      </c>
      <c r="K66" s="49">
        <v>345169576</v>
      </c>
      <c r="L66" s="49">
        <v>7443</v>
      </c>
      <c r="M66" s="50">
        <v>0.90200000000000002</v>
      </c>
      <c r="N66" s="50">
        <v>6.6000000000000003E-2</v>
      </c>
    </row>
    <row r="67" spans="2:14" x14ac:dyDescent="0.45">
      <c r="B67" s="47" t="s">
        <v>122</v>
      </c>
      <c r="C67" s="47" t="s">
        <v>123</v>
      </c>
      <c r="D67" s="48">
        <v>5712</v>
      </c>
      <c r="E67" s="48">
        <v>3821</v>
      </c>
      <c r="F67" s="48">
        <v>1891</v>
      </c>
      <c r="G67" s="74">
        <v>49659052</v>
      </c>
      <c r="H67" s="74">
        <v>32739243</v>
      </c>
      <c r="I67" s="74">
        <v>16919809</v>
      </c>
      <c r="J67" s="48">
        <v>5637</v>
      </c>
      <c r="K67" s="49">
        <v>49012603</v>
      </c>
      <c r="L67" s="49">
        <v>8695</v>
      </c>
      <c r="M67" s="50">
        <v>0.97699999999999998</v>
      </c>
      <c r="N67" s="50">
        <v>1.4999999999999999E-2</v>
      </c>
    </row>
    <row r="68" spans="2:14" x14ac:dyDescent="0.45">
      <c r="B68" s="47" t="s">
        <v>124</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125</v>
      </c>
      <c r="C69" s="47" t="s">
        <v>126</v>
      </c>
      <c r="D69" s="48">
        <v>17105</v>
      </c>
      <c r="E69" s="48">
        <v>11871</v>
      </c>
      <c r="F69" s="48">
        <v>5234</v>
      </c>
      <c r="G69" s="74">
        <v>152886773</v>
      </c>
      <c r="H69" s="74">
        <v>98995664</v>
      </c>
      <c r="I69" s="74">
        <v>53891109</v>
      </c>
      <c r="J69" s="48">
        <v>16809</v>
      </c>
      <c r="K69" s="49">
        <v>149837668</v>
      </c>
      <c r="L69" s="49">
        <v>8914</v>
      </c>
      <c r="M69" s="50">
        <v>0.97299999999999998</v>
      </c>
      <c r="N69" s="50">
        <v>2.1000000000000001E-2</v>
      </c>
    </row>
    <row r="70" spans="2:14" x14ac:dyDescent="0.45">
      <c r="B70" s="47" t="s">
        <v>127</v>
      </c>
      <c r="C70" s="47" t="s">
        <v>128</v>
      </c>
      <c r="D70" s="48">
        <v>91</v>
      </c>
      <c r="E70" s="48">
        <v>68</v>
      </c>
      <c r="F70" s="48">
        <v>23</v>
      </c>
      <c r="G70" s="74">
        <v>601695</v>
      </c>
      <c r="H70" s="74">
        <v>406634</v>
      </c>
      <c r="I70" s="74">
        <v>195061</v>
      </c>
      <c r="J70" s="48">
        <v>76</v>
      </c>
      <c r="K70" s="49">
        <v>550351</v>
      </c>
      <c r="L70" s="49">
        <v>7241</v>
      </c>
      <c r="M70" s="50">
        <v>0.65800000000000003</v>
      </c>
      <c r="N70" s="50">
        <v>0.11799999999999999</v>
      </c>
    </row>
    <row r="71" spans="2:14" x14ac:dyDescent="0.45">
      <c r="B71" s="47" t="s">
        <v>130</v>
      </c>
      <c r="C71" s="47" t="s">
        <v>131</v>
      </c>
      <c r="D71" s="48">
        <v>7537</v>
      </c>
      <c r="E71" s="48">
        <v>5334</v>
      </c>
      <c r="F71" s="48">
        <v>2203</v>
      </c>
      <c r="G71" s="74">
        <v>63598609</v>
      </c>
      <c r="H71" s="74">
        <v>43713757</v>
      </c>
      <c r="I71" s="74">
        <v>19884852</v>
      </c>
      <c r="J71" s="48">
        <v>7338</v>
      </c>
      <c r="K71" s="49">
        <v>61646319</v>
      </c>
      <c r="L71" s="49">
        <v>8401</v>
      </c>
      <c r="M71" s="50">
        <v>0.97099999999999997</v>
      </c>
      <c r="N71" s="50">
        <v>2.1999999999999999E-2</v>
      </c>
    </row>
    <row r="72" spans="2:14" x14ac:dyDescent="0.45">
      <c r="B72" s="47" t="s">
        <v>132</v>
      </c>
      <c r="C72" s="47" t="s">
        <v>133</v>
      </c>
      <c r="D72" s="48">
        <v>9643</v>
      </c>
      <c r="E72" s="48">
        <v>6531</v>
      </c>
      <c r="F72" s="48">
        <v>3112</v>
      </c>
      <c r="G72" s="74">
        <v>83582896</v>
      </c>
      <c r="H72" s="74">
        <v>56000855</v>
      </c>
      <c r="I72" s="74">
        <v>27582041</v>
      </c>
      <c r="J72" s="48">
        <v>9490</v>
      </c>
      <c r="K72" s="49">
        <v>82144610</v>
      </c>
      <c r="L72" s="49">
        <v>8656</v>
      </c>
      <c r="M72" s="50">
        <v>0.97799999999999998</v>
      </c>
      <c r="N72" s="50">
        <v>1.2E-2</v>
      </c>
    </row>
    <row r="73" spans="2:14" x14ac:dyDescent="0.45">
      <c r="B73" s="47" t="s">
        <v>134</v>
      </c>
      <c r="C73" s="47" t="s">
        <v>135</v>
      </c>
      <c r="D73" s="48">
        <v>413</v>
      </c>
      <c r="E73" s="48">
        <v>288</v>
      </c>
      <c r="F73" s="48">
        <v>125</v>
      </c>
      <c r="G73" s="74">
        <v>3409645.7199999997</v>
      </c>
      <c r="H73" s="74">
        <v>2350141.5299999998</v>
      </c>
      <c r="I73" s="74">
        <v>1059504.19</v>
      </c>
      <c r="J73" s="48">
        <v>403</v>
      </c>
      <c r="K73" s="49">
        <v>3301769</v>
      </c>
      <c r="L73" s="49">
        <v>8193</v>
      </c>
      <c r="M73" s="50">
        <v>0.94499999999999995</v>
      </c>
      <c r="N73" s="50">
        <v>0.03</v>
      </c>
    </row>
    <row r="74" spans="2:14" x14ac:dyDescent="0.45">
      <c r="B74" s="47" t="s">
        <v>137</v>
      </c>
      <c r="C74" s="47" t="s">
        <v>71</v>
      </c>
      <c r="D74" s="48">
        <v>5869</v>
      </c>
      <c r="E74" s="48">
        <v>3921</v>
      </c>
      <c r="F74" s="48">
        <v>1948</v>
      </c>
      <c r="G74" s="74">
        <v>55905129</v>
      </c>
      <c r="H74" s="74">
        <v>37183110</v>
      </c>
      <c r="I74" s="74">
        <v>18722019</v>
      </c>
      <c r="J74" s="48">
        <v>5760</v>
      </c>
      <c r="K74" s="49">
        <v>54630377</v>
      </c>
      <c r="L74" s="49">
        <v>9484</v>
      </c>
      <c r="M74" s="50">
        <v>0.72399999999999998</v>
      </c>
      <c r="N74" s="50">
        <v>0.20599999999999999</v>
      </c>
    </row>
    <row r="75" spans="2:14" x14ac:dyDescent="0.45">
      <c r="B75" s="47" t="s">
        <v>141</v>
      </c>
      <c r="C75" s="47" t="s">
        <v>61</v>
      </c>
      <c r="D75" s="48">
        <v>7505</v>
      </c>
      <c r="E75" s="48">
        <v>5966</v>
      </c>
      <c r="F75" s="48">
        <v>1539</v>
      </c>
      <c r="G75" s="74">
        <v>49351115</v>
      </c>
      <c r="H75" s="74">
        <v>37622633</v>
      </c>
      <c r="I75" s="74">
        <v>11728482</v>
      </c>
      <c r="J75" s="48">
        <v>7014</v>
      </c>
      <c r="K75" s="49">
        <v>46552794</v>
      </c>
      <c r="L75" s="49">
        <v>6637</v>
      </c>
      <c r="M75" s="50">
        <v>0.88</v>
      </c>
      <c r="N75" s="50">
        <v>5.3999999999999999E-2</v>
      </c>
    </row>
    <row r="76" spans="2:14" x14ac:dyDescent="0.45">
      <c r="B76" s="47" t="s">
        <v>142</v>
      </c>
      <c r="C76" s="47" t="s">
        <v>143</v>
      </c>
      <c r="D76" s="48">
        <v>6342</v>
      </c>
      <c r="E76" s="48">
        <v>4060</v>
      </c>
      <c r="F76" s="48">
        <v>2282</v>
      </c>
      <c r="G76" s="74">
        <v>60470149</v>
      </c>
      <c r="H76" s="74">
        <v>38270753</v>
      </c>
      <c r="I76" s="74">
        <v>22199396</v>
      </c>
      <c r="J76" s="48">
        <v>6226</v>
      </c>
      <c r="K76" s="49">
        <v>59496864</v>
      </c>
      <c r="L76" s="49">
        <v>9556</v>
      </c>
      <c r="M76" s="50">
        <v>0.93799999999999994</v>
      </c>
      <c r="N76" s="50">
        <v>3.5000000000000003E-2</v>
      </c>
    </row>
    <row r="77" spans="2:14" x14ac:dyDescent="0.45">
      <c r="B77" s="47" t="s">
        <v>144</v>
      </c>
      <c r="C77" s="47" t="s">
        <v>61</v>
      </c>
      <c r="D77" s="48">
        <v>27</v>
      </c>
      <c r="E77" s="48">
        <v>19</v>
      </c>
      <c r="F77" s="48">
        <v>8</v>
      </c>
      <c r="G77" s="74">
        <v>255000</v>
      </c>
      <c r="H77" s="74">
        <v>180000</v>
      </c>
      <c r="I77" s="74">
        <v>75000</v>
      </c>
      <c r="J77" s="48">
        <v>26</v>
      </c>
      <c r="K77" s="49">
        <v>243500</v>
      </c>
      <c r="L77" s="49">
        <v>9365</v>
      </c>
      <c r="M77" s="50">
        <v>0.61499999999999999</v>
      </c>
      <c r="N77" s="50">
        <v>0.192</v>
      </c>
    </row>
    <row r="78" spans="2:14" x14ac:dyDescent="0.45">
      <c r="B78" s="47" t="s">
        <v>145</v>
      </c>
      <c r="C78" s="47" t="s">
        <v>146</v>
      </c>
      <c r="D78" s="48">
        <v>816</v>
      </c>
      <c r="E78" s="48">
        <v>661</v>
      </c>
      <c r="F78" s="48">
        <v>155</v>
      </c>
      <c r="G78" s="74">
        <v>6736947</v>
      </c>
      <c r="H78" s="74">
        <v>5447280</v>
      </c>
      <c r="I78" s="74">
        <v>1289667</v>
      </c>
      <c r="J78" s="48">
        <v>751</v>
      </c>
      <c r="K78" s="49">
        <v>6261840</v>
      </c>
      <c r="L78" s="49">
        <v>8338</v>
      </c>
      <c r="M78" s="50">
        <v>0.94299999999999995</v>
      </c>
      <c r="N78" s="50">
        <v>0.02</v>
      </c>
    </row>
    <row r="79" spans="2:14" x14ac:dyDescent="0.45">
      <c r="B79" s="47" t="s">
        <v>147</v>
      </c>
      <c r="C79" s="47" t="s">
        <v>148</v>
      </c>
      <c r="D79" s="48">
        <v>8296</v>
      </c>
      <c r="E79" s="48">
        <v>6052</v>
      </c>
      <c r="F79" s="48">
        <v>2244</v>
      </c>
      <c r="G79" s="74">
        <v>63110315</v>
      </c>
      <c r="H79" s="74">
        <v>44642340</v>
      </c>
      <c r="I79" s="74">
        <v>18467975</v>
      </c>
      <c r="J79" s="48">
        <v>7905</v>
      </c>
      <c r="K79" s="49">
        <v>58352835</v>
      </c>
      <c r="L79" s="49">
        <v>7382</v>
      </c>
      <c r="M79" s="50">
        <v>1</v>
      </c>
      <c r="N79" s="50">
        <v>0</v>
      </c>
    </row>
    <row r="80" spans="2:14" x14ac:dyDescent="0.45">
      <c r="B80" s="47" t="s">
        <v>149</v>
      </c>
      <c r="C80" s="47" t="s">
        <v>150</v>
      </c>
      <c r="D80" s="48">
        <v>14288</v>
      </c>
      <c r="E80" s="48">
        <v>9496</v>
      </c>
      <c r="F80" s="48">
        <v>4792</v>
      </c>
      <c r="G80" s="74">
        <v>126101768.98999999</v>
      </c>
      <c r="H80" s="74">
        <v>81666630.959999993</v>
      </c>
      <c r="I80" s="74">
        <v>44435138.030000001</v>
      </c>
      <c r="J80" s="48">
        <v>13888</v>
      </c>
      <c r="K80" s="49">
        <v>122618948</v>
      </c>
      <c r="L80" s="49">
        <v>8829</v>
      </c>
      <c r="M80" s="50">
        <v>0.86099999999999999</v>
      </c>
      <c r="N80" s="50">
        <v>0.10100000000000001</v>
      </c>
    </row>
    <row r="81" spans="2:14" x14ac:dyDescent="0.45">
      <c r="B81" s="47" t="s">
        <v>151</v>
      </c>
      <c r="C81" s="47" t="s">
        <v>152</v>
      </c>
      <c r="D81" s="48">
        <v>38</v>
      </c>
      <c r="E81" s="48">
        <v>25</v>
      </c>
      <c r="F81" s="48">
        <v>13</v>
      </c>
      <c r="G81" s="74">
        <v>358376.23</v>
      </c>
      <c r="H81" s="74">
        <v>228376.22999999998</v>
      </c>
      <c r="I81" s="74">
        <v>130000</v>
      </c>
      <c r="J81" s="48">
        <v>38</v>
      </c>
      <c r="K81" s="49">
        <v>358376</v>
      </c>
      <c r="L81" s="49">
        <v>9431</v>
      </c>
      <c r="M81" s="50">
        <v>0.28899999999999998</v>
      </c>
      <c r="N81" s="50">
        <v>0.44700000000000001</v>
      </c>
    </row>
    <row r="82" spans="2:14" x14ac:dyDescent="0.45">
      <c r="B82" s="47" t="s">
        <v>153</v>
      </c>
      <c r="C82" s="47" t="s">
        <v>152</v>
      </c>
      <c r="D82" s="48">
        <v>26728</v>
      </c>
      <c r="E82" s="48">
        <v>18358</v>
      </c>
      <c r="F82" s="48">
        <v>8370</v>
      </c>
      <c r="G82" s="74">
        <v>234943985.39000002</v>
      </c>
      <c r="H82" s="74">
        <v>157748374.55000001</v>
      </c>
      <c r="I82" s="74">
        <v>77195610.840000004</v>
      </c>
      <c r="J82" s="48">
        <v>25940</v>
      </c>
      <c r="K82" s="49">
        <v>226802030</v>
      </c>
      <c r="L82" s="49">
        <v>8743</v>
      </c>
      <c r="M82" s="50">
        <v>0.88800000000000001</v>
      </c>
      <c r="N82" s="50">
        <v>7.0000000000000007E-2</v>
      </c>
    </row>
    <row r="83" spans="2:14" x14ac:dyDescent="0.45">
      <c r="B83" s="47" t="s">
        <v>154</v>
      </c>
      <c r="C83" s="47" t="s">
        <v>155</v>
      </c>
      <c r="D83" s="48">
        <v>1792</v>
      </c>
      <c r="E83" s="48">
        <v>1233</v>
      </c>
      <c r="F83" s="48">
        <v>559</v>
      </c>
      <c r="G83" s="74">
        <v>15345547.129999999</v>
      </c>
      <c r="H83" s="74">
        <v>10355917.129999999</v>
      </c>
      <c r="I83" s="74">
        <v>4989630</v>
      </c>
      <c r="J83" s="48">
        <v>1767</v>
      </c>
      <c r="K83" s="49">
        <v>15020558</v>
      </c>
      <c r="L83" s="49">
        <v>8501</v>
      </c>
      <c r="M83" s="50">
        <v>0.93899999999999995</v>
      </c>
      <c r="N83" s="50">
        <v>3.5999999999999997E-2</v>
      </c>
    </row>
    <row r="84" spans="2:14" x14ac:dyDescent="0.45">
      <c r="B84" s="47" t="s">
        <v>156</v>
      </c>
      <c r="C84" s="47" t="s">
        <v>23</v>
      </c>
      <c r="D84" s="48">
        <v>17860</v>
      </c>
      <c r="E84" s="48">
        <v>12139</v>
      </c>
      <c r="F84" s="48">
        <v>5721</v>
      </c>
      <c r="G84" s="74">
        <v>156280173</v>
      </c>
      <c r="H84" s="74">
        <v>102509869</v>
      </c>
      <c r="I84" s="74">
        <v>53770304</v>
      </c>
      <c r="J84" s="48">
        <v>17679</v>
      </c>
      <c r="K84" s="49">
        <v>150183234</v>
      </c>
      <c r="L84" s="49">
        <v>8495</v>
      </c>
      <c r="M84" s="50">
        <v>0.99199999999999999</v>
      </c>
      <c r="N84" s="50">
        <v>6.0000000000000001E-3</v>
      </c>
    </row>
    <row r="85" spans="2:14" x14ac:dyDescent="0.45">
      <c r="B85" s="47" t="s">
        <v>157</v>
      </c>
      <c r="C85" s="47" t="s">
        <v>158</v>
      </c>
      <c r="D85" s="48">
        <v>11328</v>
      </c>
      <c r="E85" s="48">
        <v>7344</v>
      </c>
      <c r="F85" s="48">
        <v>3984</v>
      </c>
      <c r="G85" s="74">
        <v>106529709</v>
      </c>
      <c r="H85" s="74">
        <v>68292508</v>
      </c>
      <c r="I85" s="74">
        <v>38237201</v>
      </c>
      <c r="J85" s="48">
        <v>11206</v>
      </c>
      <c r="K85" s="49">
        <v>105447679</v>
      </c>
      <c r="L85" s="49">
        <v>9410</v>
      </c>
      <c r="M85" s="50">
        <v>0.997</v>
      </c>
      <c r="N85" s="50">
        <v>3.0000000000000001E-3</v>
      </c>
    </row>
    <row r="86" spans="2:14" x14ac:dyDescent="0.45">
      <c r="B86" s="47" t="s">
        <v>159</v>
      </c>
      <c r="C86" s="47" t="s">
        <v>76</v>
      </c>
      <c r="D86" s="48">
        <v>152478</v>
      </c>
      <c r="E86" s="48">
        <v>108209</v>
      </c>
      <c r="F86" s="48">
        <v>44269</v>
      </c>
      <c r="G86" s="74">
        <v>1191941423</v>
      </c>
      <c r="H86" s="74">
        <v>811205758</v>
      </c>
      <c r="I86" s="74">
        <v>380735665</v>
      </c>
      <c r="J86" s="48">
        <v>143983</v>
      </c>
      <c r="K86" s="49">
        <v>1127905957</v>
      </c>
      <c r="L86" s="49">
        <v>7834</v>
      </c>
      <c r="M86" s="50">
        <v>0.94099999999999995</v>
      </c>
      <c r="N86" s="50">
        <v>4.9000000000000002E-2</v>
      </c>
    </row>
    <row r="87" spans="2:14" x14ac:dyDescent="0.45">
      <c r="B87" s="47" t="s">
        <v>160</v>
      </c>
      <c r="C87" s="47" t="s">
        <v>76</v>
      </c>
      <c r="D87" s="48">
        <v>3449</v>
      </c>
      <c r="E87" s="48">
        <v>2276</v>
      </c>
      <c r="F87" s="48">
        <v>1173</v>
      </c>
      <c r="G87" s="74">
        <v>32849633</v>
      </c>
      <c r="H87" s="74">
        <v>21544003</v>
      </c>
      <c r="I87" s="74">
        <v>11305630</v>
      </c>
      <c r="J87" s="48">
        <v>3286</v>
      </c>
      <c r="K87" s="49">
        <v>31164906</v>
      </c>
      <c r="L87" s="49">
        <v>9484</v>
      </c>
      <c r="M87" s="50">
        <v>0.90400000000000003</v>
      </c>
      <c r="N87" s="50">
        <v>7.4999999999999997E-2</v>
      </c>
    </row>
    <row r="88" spans="2:14" x14ac:dyDescent="0.45">
      <c r="B88" s="47" t="s">
        <v>161</v>
      </c>
      <c r="C88" s="47" t="s">
        <v>162</v>
      </c>
      <c r="D88" s="48">
        <v>63403</v>
      </c>
      <c r="E88" s="48">
        <v>43579</v>
      </c>
      <c r="F88" s="48">
        <v>19824</v>
      </c>
      <c r="G88" s="74">
        <v>535017392</v>
      </c>
      <c r="H88" s="74">
        <v>361280378</v>
      </c>
      <c r="I88" s="74">
        <v>173737014</v>
      </c>
      <c r="J88" s="48">
        <v>62315</v>
      </c>
      <c r="K88" s="49">
        <v>526069780</v>
      </c>
      <c r="L88" s="49">
        <v>8442</v>
      </c>
      <c r="M88" s="50">
        <v>0.98199999999999998</v>
      </c>
      <c r="N88" s="50">
        <v>1.0999999999999999E-2</v>
      </c>
    </row>
    <row r="89" spans="2:14" x14ac:dyDescent="0.45">
      <c r="B89" s="47" t="s">
        <v>164</v>
      </c>
      <c r="C89" s="47" t="s">
        <v>84</v>
      </c>
      <c r="D89" s="48">
        <v>6532</v>
      </c>
      <c r="E89" s="48">
        <v>4645</v>
      </c>
      <c r="F89" s="48">
        <v>1887</v>
      </c>
      <c r="G89" s="74">
        <v>51920449.810000002</v>
      </c>
      <c r="H89" s="74">
        <v>35896839.810000002</v>
      </c>
      <c r="I89" s="74">
        <v>16023610</v>
      </c>
      <c r="J89" s="48">
        <v>6333</v>
      </c>
      <c r="K89" s="49">
        <v>49379021</v>
      </c>
      <c r="L89" s="49">
        <v>7797</v>
      </c>
      <c r="M89" s="50">
        <v>0.91200000000000003</v>
      </c>
      <c r="N89" s="50">
        <v>6.3E-2</v>
      </c>
    </row>
    <row r="90" spans="2:14" x14ac:dyDescent="0.45">
      <c r="B90" s="47" t="s">
        <v>167</v>
      </c>
      <c r="C90" s="47" t="s">
        <v>166</v>
      </c>
      <c r="D90" s="48">
        <v>11412</v>
      </c>
      <c r="E90" s="48">
        <v>7005</v>
      </c>
      <c r="F90" s="48">
        <v>4407</v>
      </c>
      <c r="G90" s="74">
        <v>97434822</v>
      </c>
      <c r="H90" s="74">
        <v>60065952</v>
      </c>
      <c r="I90" s="74">
        <v>37368870</v>
      </c>
      <c r="J90" s="48">
        <v>11261</v>
      </c>
      <c r="K90" s="49">
        <v>94770087</v>
      </c>
      <c r="L90" s="49">
        <v>8416</v>
      </c>
      <c r="M90" s="50">
        <v>0.97899999999999998</v>
      </c>
      <c r="N90" s="50">
        <v>1.2E-2</v>
      </c>
    </row>
    <row r="91" spans="2:14" x14ac:dyDescent="0.45">
      <c r="B91" s="47" t="s">
        <v>168</v>
      </c>
      <c r="C91" s="47" t="s">
        <v>169</v>
      </c>
      <c r="D91" s="48">
        <v>2555</v>
      </c>
      <c r="E91" s="48">
        <v>1760</v>
      </c>
      <c r="F91" s="48">
        <v>795</v>
      </c>
      <c r="G91" s="74">
        <v>21378723</v>
      </c>
      <c r="H91" s="74">
        <v>14390535</v>
      </c>
      <c r="I91" s="74">
        <v>6988188</v>
      </c>
      <c r="J91" s="48">
        <v>2518</v>
      </c>
      <c r="K91" s="49">
        <v>21015062</v>
      </c>
      <c r="L91" s="49">
        <v>8346</v>
      </c>
      <c r="M91" s="50">
        <v>0.98399999999999999</v>
      </c>
      <c r="N91" s="50">
        <v>1.2E-2</v>
      </c>
    </row>
    <row r="92" spans="2:14" x14ac:dyDescent="0.45">
      <c r="B92" s="47" t="s">
        <v>170</v>
      </c>
      <c r="C92" s="47" t="s">
        <v>171</v>
      </c>
      <c r="D92" s="48">
        <v>7518</v>
      </c>
      <c r="E92" s="48">
        <v>4873</v>
      </c>
      <c r="F92" s="48">
        <v>2645</v>
      </c>
      <c r="G92" s="74">
        <v>71248823.650000006</v>
      </c>
      <c r="H92" s="74">
        <v>46127012.650000006</v>
      </c>
      <c r="I92" s="74">
        <v>25121811</v>
      </c>
      <c r="J92" s="48">
        <v>7495</v>
      </c>
      <c r="K92" s="49">
        <v>70938873</v>
      </c>
      <c r="L92" s="49">
        <v>9465</v>
      </c>
      <c r="M92" s="50">
        <v>0.97599999999999998</v>
      </c>
      <c r="N92" s="50">
        <v>1.4E-2</v>
      </c>
    </row>
    <row r="93" spans="2:14" x14ac:dyDescent="0.45">
      <c r="B93" s="47" t="s">
        <v>172</v>
      </c>
      <c r="C93" s="47" t="s">
        <v>173</v>
      </c>
      <c r="D93" s="48">
        <v>9969</v>
      </c>
      <c r="E93" s="48">
        <v>6957</v>
      </c>
      <c r="F93" s="48">
        <v>3012</v>
      </c>
      <c r="G93" s="74">
        <v>81452142.679999992</v>
      </c>
      <c r="H93" s="74">
        <v>55240041.00999999</v>
      </c>
      <c r="I93" s="74">
        <v>26212101.670000002</v>
      </c>
      <c r="J93" s="48">
        <v>9748</v>
      </c>
      <c r="K93" s="49">
        <v>78669129</v>
      </c>
      <c r="L93" s="49">
        <v>8070</v>
      </c>
      <c r="M93" s="50">
        <v>0.94799999999999995</v>
      </c>
      <c r="N93" s="50">
        <v>2.8000000000000001E-2</v>
      </c>
    </row>
    <row r="94" spans="2:14" x14ac:dyDescent="0.45">
      <c r="B94" s="47" t="s">
        <v>270</v>
      </c>
      <c r="C94" s="47" t="s">
        <v>281</v>
      </c>
      <c r="D94" s="48">
        <v>140</v>
      </c>
      <c r="E94" s="48">
        <v>140</v>
      </c>
      <c r="F94" s="48">
        <v>0</v>
      </c>
      <c r="G94" s="74">
        <v>634543</v>
      </c>
      <c r="H94" s="74">
        <v>634543</v>
      </c>
      <c r="I94" s="74">
        <v>0</v>
      </c>
      <c r="J94" s="48">
        <v>0</v>
      </c>
      <c r="K94" s="49">
        <v>0</v>
      </c>
      <c r="L94" s="49">
        <v>0</v>
      </c>
      <c r="M94" s="50">
        <v>0</v>
      </c>
      <c r="N94" s="50">
        <v>0</v>
      </c>
    </row>
    <row r="95" spans="2:14" x14ac:dyDescent="0.45">
      <c r="B95" s="47" t="s">
        <v>175</v>
      </c>
      <c r="C95" s="47" t="s">
        <v>176</v>
      </c>
      <c r="D95" s="48">
        <v>2245</v>
      </c>
      <c r="E95" s="48">
        <v>1501</v>
      </c>
      <c r="F95" s="48">
        <v>744</v>
      </c>
      <c r="G95" s="74">
        <v>20778092</v>
      </c>
      <c r="H95" s="74">
        <v>13869553</v>
      </c>
      <c r="I95" s="74">
        <v>6908539</v>
      </c>
      <c r="J95" s="48">
        <v>2183</v>
      </c>
      <c r="K95" s="49">
        <v>20047775</v>
      </c>
      <c r="L95" s="49">
        <v>9184</v>
      </c>
      <c r="M95" s="50">
        <v>0.55200000000000005</v>
      </c>
      <c r="N95" s="50">
        <v>0.318</v>
      </c>
    </row>
    <row r="96" spans="2:14" x14ac:dyDescent="0.45">
      <c r="B96" s="47" t="s">
        <v>179</v>
      </c>
      <c r="C96" s="47" t="s">
        <v>104</v>
      </c>
      <c r="D96" s="48">
        <v>77</v>
      </c>
      <c r="E96" s="48">
        <v>59</v>
      </c>
      <c r="F96" s="48">
        <v>18</v>
      </c>
      <c r="G96" s="74">
        <v>713871</v>
      </c>
      <c r="H96" s="74">
        <v>548870</v>
      </c>
      <c r="I96" s="74">
        <v>165001</v>
      </c>
      <c r="J96" s="48">
        <v>75</v>
      </c>
      <c r="K96" s="49">
        <v>693871</v>
      </c>
      <c r="L96" s="49">
        <v>9252</v>
      </c>
      <c r="M96" s="50">
        <v>0.97299999999999998</v>
      </c>
      <c r="N96" s="50">
        <v>0</v>
      </c>
    </row>
    <row r="97" spans="2:14" x14ac:dyDescent="0.45">
      <c r="B97" s="47" t="s">
        <v>181</v>
      </c>
      <c r="C97" s="47" t="s">
        <v>25</v>
      </c>
      <c r="D97" s="48">
        <v>767</v>
      </c>
      <c r="E97" s="48">
        <v>517</v>
      </c>
      <c r="F97" s="48">
        <v>250</v>
      </c>
      <c r="G97" s="74">
        <v>7274139</v>
      </c>
      <c r="H97" s="74">
        <v>4892324</v>
      </c>
      <c r="I97" s="74">
        <v>2381815</v>
      </c>
      <c r="J97" s="48">
        <v>754</v>
      </c>
      <c r="K97" s="49">
        <v>7171658</v>
      </c>
      <c r="L97" s="49">
        <v>9511</v>
      </c>
      <c r="M97" s="50">
        <v>0.96299999999999997</v>
      </c>
      <c r="N97" s="50">
        <v>2.7E-2</v>
      </c>
    </row>
    <row r="98" spans="2:14" x14ac:dyDescent="0.45">
      <c r="B98" s="47" t="s">
        <v>182</v>
      </c>
      <c r="C98" s="47" t="s">
        <v>25</v>
      </c>
      <c r="D98" s="48">
        <v>1769</v>
      </c>
      <c r="E98" s="48">
        <v>1382</v>
      </c>
      <c r="F98" s="48">
        <v>387</v>
      </c>
      <c r="G98" s="74">
        <v>11884599</v>
      </c>
      <c r="H98" s="74">
        <v>8804035</v>
      </c>
      <c r="I98" s="74">
        <v>3080564</v>
      </c>
      <c r="J98" s="48">
        <v>1717</v>
      </c>
      <c r="K98" s="49">
        <v>11583318</v>
      </c>
      <c r="L98" s="49">
        <v>6746</v>
      </c>
      <c r="M98" s="50">
        <v>0.94099999999999995</v>
      </c>
      <c r="N98" s="50">
        <v>0.04</v>
      </c>
    </row>
    <row r="99" spans="2:14" x14ac:dyDescent="0.45">
      <c r="B99" s="47" t="s">
        <v>183</v>
      </c>
      <c r="C99" s="47" t="s">
        <v>128</v>
      </c>
      <c r="D99" s="48">
        <v>65</v>
      </c>
      <c r="E99" s="48">
        <v>43</v>
      </c>
      <c r="F99" s="48">
        <v>22</v>
      </c>
      <c r="G99" s="74">
        <v>614028</v>
      </c>
      <c r="H99" s="74">
        <v>398828</v>
      </c>
      <c r="I99" s="74">
        <v>215200</v>
      </c>
      <c r="J99" s="48">
        <v>65</v>
      </c>
      <c r="K99" s="49">
        <v>614028</v>
      </c>
      <c r="L99" s="49">
        <v>9447</v>
      </c>
      <c r="M99" s="50">
        <v>0.61499999999999999</v>
      </c>
      <c r="N99" s="50">
        <v>0.32300000000000001</v>
      </c>
    </row>
    <row r="100" spans="2:14" x14ac:dyDescent="0.45">
      <c r="B100" s="47" t="s">
        <v>184</v>
      </c>
      <c r="C100" s="47" t="s">
        <v>185</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187</v>
      </c>
      <c r="C101" s="47" t="s">
        <v>61</v>
      </c>
      <c r="D101" s="48">
        <v>112</v>
      </c>
      <c r="E101" s="48">
        <v>82</v>
      </c>
      <c r="F101" s="48">
        <v>30</v>
      </c>
      <c r="G101" s="74">
        <v>998067</v>
      </c>
      <c r="H101" s="74">
        <v>721957</v>
      </c>
      <c r="I101" s="74">
        <v>276110</v>
      </c>
      <c r="J101" s="48">
        <v>110</v>
      </c>
      <c r="K101" s="49">
        <v>981067</v>
      </c>
      <c r="L101" s="49">
        <v>8919</v>
      </c>
      <c r="M101" s="50">
        <v>0.97299999999999998</v>
      </c>
      <c r="N101" s="50">
        <v>2.7E-2</v>
      </c>
    </row>
    <row r="102" spans="2:14" x14ac:dyDescent="0.45">
      <c r="B102" s="47" t="s">
        <v>188</v>
      </c>
      <c r="C102" s="47" t="s">
        <v>61</v>
      </c>
      <c r="D102" s="48">
        <v>1017</v>
      </c>
      <c r="E102" s="48">
        <v>670</v>
      </c>
      <c r="F102" s="48">
        <v>347</v>
      </c>
      <c r="G102" s="74">
        <v>9692970</v>
      </c>
      <c r="H102" s="74">
        <v>6337962</v>
      </c>
      <c r="I102" s="74">
        <v>3355008</v>
      </c>
      <c r="J102" s="48">
        <v>996</v>
      </c>
      <c r="K102" s="49">
        <v>9525714</v>
      </c>
      <c r="L102" s="49">
        <v>9564</v>
      </c>
      <c r="M102" s="50">
        <v>0.95399999999999996</v>
      </c>
      <c r="N102" s="50">
        <v>3.1E-2</v>
      </c>
    </row>
    <row r="103" spans="2:14" x14ac:dyDescent="0.45">
      <c r="B103" s="47" t="s">
        <v>189</v>
      </c>
      <c r="C103" s="47" t="s">
        <v>76</v>
      </c>
      <c r="D103" s="48">
        <v>105</v>
      </c>
      <c r="E103" s="48">
        <v>70</v>
      </c>
      <c r="F103" s="48">
        <v>35</v>
      </c>
      <c r="G103" s="74">
        <v>1007031</v>
      </c>
      <c r="H103" s="74">
        <v>657031</v>
      </c>
      <c r="I103" s="74">
        <v>350000</v>
      </c>
      <c r="J103" s="48">
        <v>93</v>
      </c>
      <c r="K103" s="49">
        <v>884030</v>
      </c>
      <c r="L103" s="49">
        <v>9506</v>
      </c>
      <c r="M103" s="50">
        <v>0.89200000000000002</v>
      </c>
      <c r="N103" s="50">
        <v>7.4999999999999997E-2</v>
      </c>
    </row>
    <row r="104" spans="2:14" x14ac:dyDescent="0.45">
      <c r="B104" s="47" t="s">
        <v>190</v>
      </c>
      <c r="C104" s="47" t="s">
        <v>191</v>
      </c>
      <c r="D104" s="48">
        <v>26370</v>
      </c>
      <c r="E104" s="48">
        <v>19509</v>
      </c>
      <c r="F104" s="48">
        <v>6861</v>
      </c>
      <c r="G104" s="74">
        <v>181414974</v>
      </c>
      <c r="H104" s="74">
        <v>126359011</v>
      </c>
      <c r="I104" s="74">
        <v>55055963</v>
      </c>
      <c r="J104" s="48">
        <v>25791</v>
      </c>
      <c r="K104" s="49">
        <v>175909840</v>
      </c>
      <c r="L104" s="49">
        <v>6821</v>
      </c>
      <c r="M104" s="50">
        <v>0.97699999999999998</v>
      </c>
      <c r="N104" s="50">
        <v>1.2E-2</v>
      </c>
    </row>
    <row r="105" spans="2:14" x14ac:dyDescent="0.45">
      <c r="B105" s="47" t="s">
        <v>192</v>
      </c>
      <c r="C105" s="47" t="s">
        <v>23</v>
      </c>
      <c r="D105" s="48">
        <v>12251</v>
      </c>
      <c r="E105" s="48">
        <v>8191</v>
      </c>
      <c r="F105" s="48">
        <v>4060</v>
      </c>
      <c r="G105" s="74">
        <v>108340484</v>
      </c>
      <c r="H105" s="74">
        <v>71155511</v>
      </c>
      <c r="I105" s="74">
        <v>37184973</v>
      </c>
      <c r="J105" s="48">
        <v>12050</v>
      </c>
      <c r="K105" s="49">
        <v>105702350</v>
      </c>
      <c r="L105" s="49">
        <v>8772</v>
      </c>
      <c r="M105" s="50">
        <v>0.99099999999999999</v>
      </c>
      <c r="N105" s="50">
        <v>6.0000000000000001E-3</v>
      </c>
    </row>
    <row r="106" spans="2:14" x14ac:dyDescent="0.45">
      <c r="B106" s="47" t="s">
        <v>193</v>
      </c>
      <c r="C106" s="47" t="s">
        <v>23</v>
      </c>
      <c r="D106" s="48">
        <v>8912</v>
      </c>
      <c r="E106" s="48">
        <v>5976</v>
      </c>
      <c r="F106" s="48">
        <v>2936</v>
      </c>
      <c r="G106" s="74">
        <v>81284704</v>
      </c>
      <c r="H106" s="74">
        <v>53476817</v>
      </c>
      <c r="I106" s="74">
        <v>27807887</v>
      </c>
      <c r="J106" s="48">
        <v>8739</v>
      </c>
      <c r="K106" s="49">
        <v>78954407</v>
      </c>
      <c r="L106" s="49">
        <v>9035</v>
      </c>
      <c r="M106" s="50">
        <v>0.92800000000000005</v>
      </c>
      <c r="N106" s="50">
        <v>5.8999999999999997E-2</v>
      </c>
    </row>
    <row r="107" spans="2:14" x14ac:dyDescent="0.45">
      <c r="B107" s="47" t="s">
        <v>194</v>
      </c>
      <c r="C107" s="47" t="s">
        <v>195</v>
      </c>
      <c r="D107" s="48">
        <v>11772</v>
      </c>
      <c r="E107" s="48">
        <v>7440</v>
      </c>
      <c r="F107" s="48">
        <v>4332</v>
      </c>
      <c r="G107" s="74">
        <v>111891810.08000001</v>
      </c>
      <c r="H107" s="74">
        <v>70212061.830000013</v>
      </c>
      <c r="I107" s="74">
        <v>41679748.25</v>
      </c>
      <c r="J107" s="48">
        <v>11555</v>
      </c>
      <c r="K107" s="49">
        <v>109577860</v>
      </c>
      <c r="L107" s="49">
        <v>9483</v>
      </c>
      <c r="M107" s="50">
        <v>0.80900000000000005</v>
      </c>
      <c r="N107" s="50">
        <v>0.152</v>
      </c>
    </row>
    <row r="108" spans="2:14" x14ac:dyDescent="0.45">
      <c r="B108" s="47" t="s">
        <v>196</v>
      </c>
      <c r="C108" s="47" t="s">
        <v>197</v>
      </c>
      <c r="D108" s="48">
        <v>89316</v>
      </c>
      <c r="E108" s="48">
        <v>63042</v>
      </c>
      <c r="F108" s="48">
        <v>26274</v>
      </c>
      <c r="G108" s="74">
        <v>699611411.44999993</v>
      </c>
      <c r="H108" s="74">
        <v>453781039.1099999</v>
      </c>
      <c r="I108" s="74">
        <v>245830372.34</v>
      </c>
      <c r="J108" s="48">
        <v>88297</v>
      </c>
      <c r="K108" s="49">
        <v>690560540</v>
      </c>
      <c r="L108" s="49">
        <v>7821</v>
      </c>
      <c r="M108" s="50">
        <v>0.92300000000000004</v>
      </c>
      <c r="N108" s="50">
        <v>5.2999999999999999E-2</v>
      </c>
    </row>
    <row r="109" spans="2:14" x14ac:dyDescent="0.45">
      <c r="B109" s="47" t="s">
        <v>198</v>
      </c>
      <c r="C109" s="47" t="s">
        <v>199</v>
      </c>
      <c r="D109" s="48">
        <v>6538</v>
      </c>
      <c r="E109" s="48">
        <v>4342</v>
      </c>
      <c r="F109" s="48">
        <v>2196</v>
      </c>
      <c r="G109" s="74">
        <v>56397241.82</v>
      </c>
      <c r="H109" s="74">
        <v>36727465.349999994</v>
      </c>
      <c r="I109" s="74">
        <v>19669776.470000003</v>
      </c>
      <c r="J109" s="48">
        <v>6366</v>
      </c>
      <c r="K109" s="49">
        <v>54514549</v>
      </c>
      <c r="L109" s="49">
        <v>8563</v>
      </c>
      <c r="M109" s="50">
        <v>0.81899999999999995</v>
      </c>
      <c r="N109" s="50">
        <v>0.13100000000000001</v>
      </c>
    </row>
    <row r="110" spans="2:14" x14ac:dyDescent="0.45">
      <c r="B110" s="47" t="s">
        <v>200</v>
      </c>
      <c r="C110" s="47" t="s">
        <v>201</v>
      </c>
      <c r="D110" s="48">
        <v>409338</v>
      </c>
      <c r="E110" s="48">
        <v>302848</v>
      </c>
      <c r="F110" s="48">
        <v>106490</v>
      </c>
      <c r="G110" s="74">
        <v>2957470577</v>
      </c>
      <c r="H110" s="74">
        <v>2134792600</v>
      </c>
      <c r="I110" s="74">
        <v>822677977</v>
      </c>
      <c r="J110" s="48">
        <v>399365</v>
      </c>
      <c r="K110" s="49">
        <v>2887983122</v>
      </c>
      <c r="L110" s="49">
        <v>7231</v>
      </c>
      <c r="M110" s="50">
        <v>0.97499999999999998</v>
      </c>
      <c r="N110" s="50">
        <v>1.2E-2</v>
      </c>
    </row>
    <row r="111" spans="2:14" x14ac:dyDescent="0.45">
      <c r="B111" s="47" t="s">
        <v>274</v>
      </c>
      <c r="C111" s="47" t="s">
        <v>283</v>
      </c>
      <c r="D111" s="48">
        <v>425</v>
      </c>
      <c r="E111" s="48">
        <v>340</v>
      </c>
      <c r="F111" s="48">
        <v>85</v>
      </c>
      <c r="G111" s="74">
        <v>2900771</v>
      </c>
      <c r="H111" s="74">
        <v>2241816</v>
      </c>
      <c r="I111" s="74">
        <v>658955</v>
      </c>
      <c r="J111" s="48">
        <v>394</v>
      </c>
      <c r="K111" s="49">
        <v>2581585</v>
      </c>
      <c r="L111" s="49">
        <v>6552</v>
      </c>
      <c r="M111" s="50">
        <v>0.73599999999999999</v>
      </c>
      <c r="N111" s="50">
        <v>0.17</v>
      </c>
    </row>
    <row r="112" spans="2:14" x14ac:dyDescent="0.45">
      <c r="B112" s="47" t="s">
        <v>202</v>
      </c>
      <c r="C112" s="47" t="s">
        <v>178</v>
      </c>
      <c r="D112" s="48">
        <v>128703</v>
      </c>
      <c r="E112" s="48">
        <v>94120</v>
      </c>
      <c r="F112" s="48">
        <v>34583</v>
      </c>
      <c r="G112" s="74">
        <v>983549415</v>
      </c>
      <c r="H112" s="74">
        <v>692984418</v>
      </c>
      <c r="I112" s="74">
        <v>290564997</v>
      </c>
      <c r="J112" s="48">
        <v>126871</v>
      </c>
      <c r="K112" s="49">
        <v>968684056</v>
      </c>
      <c r="L112" s="49">
        <v>7635</v>
      </c>
      <c r="M112" s="50">
        <v>0.85599999999999998</v>
      </c>
      <c r="N112" s="50">
        <v>0.11</v>
      </c>
    </row>
    <row r="113" spans="2:14" x14ac:dyDescent="0.45">
      <c r="B113" s="47" t="s">
        <v>203</v>
      </c>
      <c r="C113" s="47" t="s">
        <v>3</v>
      </c>
      <c r="D113" s="48">
        <v>190133</v>
      </c>
      <c r="E113" s="48">
        <v>133341</v>
      </c>
      <c r="F113" s="48">
        <v>56792</v>
      </c>
      <c r="G113" s="74">
        <v>1519848218</v>
      </c>
      <c r="H113" s="74">
        <v>1039145252</v>
      </c>
      <c r="I113" s="74">
        <v>480702966</v>
      </c>
      <c r="J113" s="48">
        <v>186858</v>
      </c>
      <c r="K113" s="49">
        <v>1490961391</v>
      </c>
      <c r="L113" s="49">
        <v>7979</v>
      </c>
      <c r="M113" s="50">
        <v>0.90100000000000002</v>
      </c>
      <c r="N113" s="50">
        <v>7.0000000000000007E-2</v>
      </c>
    </row>
    <row r="114" spans="2:14" x14ac:dyDescent="0.45">
      <c r="B114" s="47" t="s">
        <v>205</v>
      </c>
      <c r="C114" s="47" t="s">
        <v>206</v>
      </c>
      <c r="D114" s="48">
        <v>13649</v>
      </c>
      <c r="E114" s="48">
        <v>9549</v>
      </c>
      <c r="F114" s="48">
        <v>4100</v>
      </c>
      <c r="G114" s="74">
        <v>114912400.98999999</v>
      </c>
      <c r="H114" s="74">
        <v>78888271.799999997</v>
      </c>
      <c r="I114" s="74">
        <v>36024129.189999998</v>
      </c>
      <c r="J114" s="48">
        <v>13311</v>
      </c>
      <c r="K114" s="49">
        <v>112158060</v>
      </c>
      <c r="L114" s="49">
        <v>8426</v>
      </c>
      <c r="M114" s="50">
        <v>0.97299999999999998</v>
      </c>
      <c r="N114" s="50">
        <v>1.4E-2</v>
      </c>
    </row>
    <row r="115" spans="2:14" x14ac:dyDescent="0.45">
      <c r="B115" s="47" t="s">
        <v>275</v>
      </c>
      <c r="C115" s="47" t="s">
        <v>284</v>
      </c>
      <c r="D115" s="48">
        <v>482</v>
      </c>
      <c r="E115" s="48">
        <v>315</v>
      </c>
      <c r="F115" s="48">
        <v>167</v>
      </c>
      <c r="G115" s="74">
        <v>4669818.5600000005</v>
      </c>
      <c r="H115" s="74">
        <v>3077042.5600000005</v>
      </c>
      <c r="I115" s="74">
        <v>1592776</v>
      </c>
      <c r="J115" s="48">
        <v>352</v>
      </c>
      <c r="K115" s="49">
        <v>3450360</v>
      </c>
      <c r="L115" s="49">
        <v>9802</v>
      </c>
      <c r="M115" s="50">
        <v>0.06</v>
      </c>
      <c r="N115" s="50">
        <v>0.23</v>
      </c>
    </row>
    <row r="116" spans="2:14" x14ac:dyDescent="0.45">
      <c r="B116" s="47" t="s">
        <v>207</v>
      </c>
      <c r="C116" s="47" t="s">
        <v>61</v>
      </c>
      <c r="D116" s="48">
        <v>1454</v>
      </c>
      <c r="E116" s="48">
        <v>1047</v>
      </c>
      <c r="F116" s="48">
        <v>407</v>
      </c>
      <c r="G116" s="74">
        <v>11031066.109999999</v>
      </c>
      <c r="H116" s="74">
        <v>7642272.3499999996</v>
      </c>
      <c r="I116" s="74">
        <v>3388793.7600000002</v>
      </c>
      <c r="J116" s="48">
        <v>1409</v>
      </c>
      <c r="K116" s="49">
        <v>10726581</v>
      </c>
      <c r="L116" s="49">
        <v>7613</v>
      </c>
      <c r="M116" s="50">
        <v>0.79600000000000004</v>
      </c>
      <c r="N116" s="50">
        <v>0.129</v>
      </c>
    </row>
    <row r="117" spans="2:14" x14ac:dyDescent="0.45">
      <c r="B117" s="47" t="s">
        <v>208</v>
      </c>
      <c r="C117" s="47" t="s">
        <v>39</v>
      </c>
      <c r="D117" s="48">
        <v>210</v>
      </c>
      <c r="E117" s="48">
        <v>169</v>
      </c>
      <c r="F117" s="48">
        <v>41</v>
      </c>
      <c r="G117" s="74">
        <v>1547589</v>
      </c>
      <c r="H117" s="74">
        <v>1270804</v>
      </c>
      <c r="I117" s="74">
        <v>276785</v>
      </c>
      <c r="J117" s="48">
        <v>203</v>
      </c>
      <c r="K117" s="49">
        <v>1502708</v>
      </c>
      <c r="L117" s="49">
        <v>7403</v>
      </c>
      <c r="M117" s="50">
        <v>0.97499999999999998</v>
      </c>
      <c r="N117" s="50">
        <v>5.0000000000000001E-3</v>
      </c>
    </row>
    <row r="118" spans="2:14" x14ac:dyDescent="0.45">
      <c r="B118" s="47" t="s">
        <v>209</v>
      </c>
      <c r="C118" s="47" t="s">
        <v>35</v>
      </c>
      <c r="D118" s="48">
        <v>29</v>
      </c>
      <c r="E118" s="48">
        <v>19</v>
      </c>
      <c r="F118" s="48">
        <v>10</v>
      </c>
      <c r="G118" s="74">
        <v>274000</v>
      </c>
      <c r="H118" s="74">
        <v>178500</v>
      </c>
      <c r="I118" s="74">
        <v>95500</v>
      </c>
      <c r="J118" s="48">
        <v>28</v>
      </c>
      <c r="K118" s="49">
        <v>264000</v>
      </c>
      <c r="L118" s="49">
        <v>9429</v>
      </c>
      <c r="M118" s="50">
        <v>0.46400000000000002</v>
      </c>
      <c r="N118" s="50">
        <v>0.25</v>
      </c>
    </row>
    <row r="119" spans="2:14" x14ac:dyDescent="0.45">
      <c r="B119" s="47" t="s">
        <v>212</v>
      </c>
      <c r="C119" s="47" t="s">
        <v>213</v>
      </c>
      <c r="D119" s="48">
        <v>28156</v>
      </c>
      <c r="E119" s="48">
        <v>21267</v>
      </c>
      <c r="F119" s="48">
        <v>6889</v>
      </c>
      <c r="G119" s="74">
        <v>218674874</v>
      </c>
      <c r="H119" s="74">
        <v>160085698</v>
      </c>
      <c r="I119" s="74">
        <v>58589176</v>
      </c>
      <c r="J119" s="48">
        <v>27374</v>
      </c>
      <c r="K119" s="49">
        <v>212980537</v>
      </c>
      <c r="L119" s="49">
        <v>7780</v>
      </c>
      <c r="M119" s="50">
        <v>0.875</v>
      </c>
      <c r="N119" s="50">
        <v>9.2999999999999999E-2</v>
      </c>
    </row>
    <row r="120" spans="2:14" x14ac:dyDescent="0.45">
      <c r="B120" s="47" t="s">
        <v>214</v>
      </c>
      <c r="C120" s="47" t="s">
        <v>215</v>
      </c>
      <c r="D120" s="48">
        <v>23555</v>
      </c>
      <c r="E120" s="48">
        <v>16714</v>
      </c>
      <c r="F120" s="48">
        <v>6841</v>
      </c>
      <c r="G120" s="74">
        <v>181644130.27000001</v>
      </c>
      <c r="H120" s="74">
        <v>126082578.37</v>
      </c>
      <c r="I120" s="74">
        <v>55561551.900000006</v>
      </c>
      <c r="J120" s="48">
        <v>22921</v>
      </c>
      <c r="K120" s="49">
        <v>177759834</v>
      </c>
      <c r="L120" s="49">
        <v>7755</v>
      </c>
      <c r="M120" s="50">
        <v>0.91700000000000004</v>
      </c>
      <c r="N120" s="50">
        <v>4.4999999999999998E-2</v>
      </c>
    </row>
    <row r="121" spans="2:14" x14ac:dyDescent="0.45">
      <c r="B121" s="47" t="s">
        <v>216</v>
      </c>
      <c r="C121" s="47" t="s">
        <v>217</v>
      </c>
      <c r="D121" s="48">
        <v>447554</v>
      </c>
      <c r="E121" s="48">
        <v>322208</v>
      </c>
      <c r="F121" s="48">
        <v>125346</v>
      </c>
      <c r="G121" s="74">
        <v>3263838528.48</v>
      </c>
      <c r="H121" s="74">
        <v>2235644232.9899998</v>
      </c>
      <c r="I121" s="74">
        <v>1028194295.49</v>
      </c>
      <c r="J121" s="48">
        <v>430390</v>
      </c>
      <c r="K121" s="49">
        <v>3121734530</v>
      </c>
      <c r="L121" s="49">
        <v>7253</v>
      </c>
      <c r="M121" s="50">
        <v>0.96299999999999997</v>
      </c>
      <c r="N121" s="50">
        <v>1.7999999999999999E-2</v>
      </c>
    </row>
    <row r="122" spans="2:14" x14ac:dyDescent="0.45">
      <c r="B122" s="47" t="s">
        <v>218</v>
      </c>
      <c r="C122" s="47" t="s">
        <v>166</v>
      </c>
      <c r="D122" s="48">
        <v>108643</v>
      </c>
      <c r="E122" s="48">
        <v>63405</v>
      </c>
      <c r="F122" s="48">
        <v>45238</v>
      </c>
      <c r="G122" s="74">
        <v>903455716.33000004</v>
      </c>
      <c r="H122" s="74">
        <v>504291839.25999999</v>
      </c>
      <c r="I122" s="74">
        <v>399163877.07000005</v>
      </c>
      <c r="J122" s="48">
        <v>106492</v>
      </c>
      <c r="K122" s="49">
        <v>870844823</v>
      </c>
      <c r="L122" s="49">
        <v>8178</v>
      </c>
      <c r="M122" s="50">
        <v>0.98399999999999999</v>
      </c>
      <c r="N122" s="50">
        <v>1.2999999999999999E-2</v>
      </c>
    </row>
    <row r="123" spans="2:14" x14ac:dyDescent="0.45">
      <c r="B123" s="47" t="s">
        <v>219</v>
      </c>
      <c r="C123" s="47" t="s">
        <v>61</v>
      </c>
      <c r="D123" s="48">
        <v>277</v>
      </c>
      <c r="E123" s="48">
        <v>266</v>
      </c>
      <c r="F123" s="48">
        <v>11</v>
      </c>
      <c r="G123" s="74">
        <v>574402</v>
      </c>
      <c r="H123" s="74">
        <v>525374</v>
      </c>
      <c r="I123" s="74">
        <v>49028</v>
      </c>
      <c r="J123" s="48">
        <v>250</v>
      </c>
      <c r="K123" s="49">
        <v>339073</v>
      </c>
      <c r="L123" s="49">
        <v>1356</v>
      </c>
      <c r="M123" s="50">
        <v>0.97599999999999998</v>
      </c>
      <c r="N123" s="50">
        <v>4.0000000000000001E-3</v>
      </c>
    </row>
    <row r="124" spans="2:14" x14ac:dyDescent="0.45">
      <c r="B124" s="47" t="s">
        <v>220</v>
      </c>
      <c r="C124" s="47" t="s">
        <v>7</v>
      </c>
      <c r="D124" s="48">
        <v>6434</v>
      </c>
      <c r="E124" s="48">
        <v>5700</v>
      </c>
      <c r="F124" s="48">
        <v>734</v>
      </c>
      <c r="G124" s="74">
        <v>25070444</v>
      </c>
      <c r="H124" s="74">
        <v>20693943</v>
      </c>
      <c r="I124" s="74">
        <v>4376501</v>
      </c>
      <c r="J124" s="48">
        <v>5659</v>
      </c>
      <c r="K124" s="49">
        <v>22583462</v>
      </c>
      <c r="L124" s="49">
        <v>3991</v>
      </c>
      <c r="M124" s="50">
        <v>0.92700000000000005</v>
      </c>
      <c r="N124" s="50">
        <v>2.9000000000000001E-2</v>
      </c>
    </row>
    <row r="125" spans="2:14" x14ac:dyDescent="0.45">
      <c r="B125" s="47" t="s">
        <v>221</v>
      </c>
      <c r="C125" s="47" t="s">
        <v>35</v>
      </c>
      <c r="D125" s="48">
        <v>193</v>
      </c>
      <c r="E125" s="48">
        <v>132</v>
      </c>
      <c r="F125" s="48">
        <v>61</v>
      </c>
      <c r="G125" s="74">
        <v>1795911</v>
      </c>
      <c r="H125" s="74">
        <v>1210407</v>
      </c>
      <c r="I125" s="74">
        <v>585504</v>
      </c>
      <c r="J125" s="48">
        <v>186</v>
      </c>
      <c r="K125" s="49">
        <v>1750614</v>
      </c>
      <c r="L125" s="49">
        <v>9412</v>
      </c>
      <c r="M125" s="50">
        <v>0.65600000000000003</v>
      </c>
      <c r="N125" s="50">
        <v>0.151</v>
      </c>
    </row>
    <row r="126" spans="2:14" x14ac:dyDescent="0.45">
      <c r="B126" s="47" t="s">
        <v>222</v>
      </c>
      <c r="C126" s="47" t="s">
        <v>223</v>
      </c>
      <c r="D126" s="48">
        <v>2799</v>
      </c>
      <c r="E126" s="48">
        <v>1945</v>
      </c>
      <c r="F126" s="48">
        <v>854</v>
      </c>
      <c r="G126" s="74">
        <v>25157380</v>
      </c>
      <c r="H126" s="74">
        <v>17669250</v>
      </c>
      <c r="I126" s="74">
        <v>7488130</v>
      </c>
      <c r="J126" s="48">
        <v>2594</v>
      </c>
      <c r="K126" s="49">
        <v>23146184</v>
      </c>
      <c r="L126" s="49">
        <v>8923</v>
      </c>
      <c r="M126" s="50">
        <v>0.90800000000000003</v>
      </c>
      <c r="N126" s="50">
        <v>2.8000000000000001E-2</v>
      </c>
    </row>
    <row r="127" spans="2:14" x14ac:dyDescent="0.45">
      <c r="B127" s="47" t="s">
        <v>224</v>
      </c>
      <c r="C127" s="47" t="s">
        <v>225</v>
      </c>
      <c r="D127" s="48">
        <v>25430</v>
      </c>
      <c r="E127" s="48">
        <v>17689</v>
      </c>
      <c r="F127" s="48">
        <v>7741</v>
      </c>
      <c r="G127" s="74">
        <v>203273531</v>
      </c>
      <c r="H127" s="74">
        <v>136997507</v>
      </c>
      <c r="I127" s="74">
        <v>66276024</v>
      </c>
      <c r="J127" s="48">
        <v>24139</v>
      </c>
      <c r="K127" s="49">
        <v>193856777</v>
      </c>
      <c r="L127" s="49">
        <v>8031</v>
      </c>
      <c r="M127" s="50">
        <v>0.996</v>
      </c>
      <c r="N127" s="50">
        <v>4.0000000000000001E-3</v>
      </c>
    </row>
    <row r="128" spans="2:14" x14ac:dyDescent="0.45">
      <c r="B128" s="47" t="s">
        <v>226</v>
      </c>
      <c r="C128" s="47" t="s">
        <v>227</v>
      </c>
      <c r="D128" s="48">
        <v>11488</v>
      </c>
      <c r="E128" s="48">
        <v>7564</v>
      </c>
      <c r="F128" s="48">
        <v>3924</v>
      </c>
      <c r="G128" s="74">
        <v>105459171.39999999</v>
      </c>
      <c r="H128" s="74">
        <v>68548510.25</v>
      </c>
      <c r="I128" s="74">
        <v>36910661.149999999</v>
      </c>
      <c r="J128" s="48">
        <v>11226</v>
      </c>
      <c r="K128" s="49">
        <v>103042357</v>
      </c>
      <c r="L128" s="49">
        <v>9179</v>
      </c>
      <c r="M128" s="50">
        <v>0.86699999999999999</v>
      </c>
      <c r="N128" s="50">
        <v>5.5E-2</v>
      </c>
    </row>
    <row r="129" spans="2:14" x14ac:dyDescent="0.45">
      <c r="B129" s="47" t="s">
        <v>228</v>
      </c>
      <c r="C129" s="47" t="s">
        <v>229</v>
      </c>
      <c r="D129" s="48">
        <v>3377</v>
      </c>
      <c r="E129" s="48">
        <v>2394</v>
      </c>
      <c r="F129" s="48">
        <v>983</v>
      </c>
      <c r="G129" s="74">
        <v>25028207</v>
      </c>
      <c r="H129" s="74">
        <v>17168172</v>
      </c>
      <c r="I129" s="74">
        <v>7860035</v>
      </c>
      <c r="J129" s="48">
        <v>3298</v>
      </c>
      <c r="K129" s="49">
        <v>24520125</v>
      </c>
      <c r="L129" s="49">
        <v>7435</v>
      </c>
      <c r="M129" s="50">
        <v>0.871</v>
      </c>
      <c r="N129" s="50">
        <v>6.0999999999999999E-2</v>
      </c>
    </row>
    <row r="130" spans="2:14" x14ac:dyDescent="0.45">
      <c r="B130" s="47" t="s">
        <v>234</v>
      </c>
      <c r="C130" s="47" t="s">
        <v>61</v>
      </c>
      <c r="D130" s="48">
        <v>223</v>
      </c>
      <c r="E130" s="48">
        <v>198</v>
      </c>
      <c r="F130" s="48">
        <v>25</v>
      </c>
      <c r="G130" s="74">
        <v>1276831</v>
      </c>
      <c r="H130" s="74">
        <v>1076013</v>
      </c>
      <c r="I130" s="74">
        <v>200818</v>
      </c>
      <c r="J130" s="48">
        <v>212</v>
      </c>
      <c r="K130" s="49">
        <v>1233101</v>
      </c>
      <c r="L130" s="49">
        <v>5817</v>
      </c>
      <c r="M130" s="50">
        <v>0.64200000000000002</v>
      </c>
      <c r="N130" s="50">
        <v>0.14599999999999999</v>
      </c>
    </row>
    <row r="131" spans="2:14" x14ac:dyDescent="0.45">
      <c r="B131" s="47" t="s">
        <v>241</v>
      </c>
      <c r="C131" s="47" t="s">
        <v>242</v>
      </c>
      <c r="D131" s="48">
        <v>594</v>
      </c>
      <c r="E131" s="48">
        <v>443</v>
      </c>
      <c r="F131" s="48">
        <v>151</v>
      </c>
      <c r="G131" s="74">
        <v>4704920</v>
      </c>
      <c r="H131" s="74">
        <v>3401712</v>
      </c>
      <c r="I131" s="74">
        <v>1303208</v>
      </c>
      <c r="J131" s="48">
        <v>567</v>
      </c>
      <c r="K131" s="49">
        <v>4539568</v>
      </c>
      <c r="L131" s="49">
        <v>8006</v>
      </c>
      <c r="M131" s="50">
        <v>0.99299999999999999</v>
      </c>
      <c r="N131" s="50">
        <v>5.0000000000000001E-3</v>
      </c>
    </row>
    <row r="132" spans="2:14" x14ac:dyDescent="0.45">
      <c r="B132" s="47" t="s">
        <v>243</v>
      </c>
      <c r="C132" s="47" t="s">
        <v>146</v>
      </c>
      <c r="D132" s="48">
        <v>12607</v>
      </c>
      <c r="E132" s="48">
        <v>10458</v>
      </c>
      <c r="F132" s="48">
        <v>2149</v>
      </c>
      <c r="G132" s="74">
        <v>82776361</v>
      </c>
      <c r="H132" s="74">
        <v>66770905</v>
      </c>
      <c r="I132" s="74">
        <v>16005456</v>
      </c>
      <c r="J132" s="48">
        <v>11587</v>
      </c>
      <c r="K132" s="49">
        <v>72140790</v>
      </c>
      <c r="L132" s="49">
        <v>6226</v>
      </c>
      <c r="M132" s="50">
        <v>0.90300000000000002</v>
      </c>
      <c r="N132" s="50">
        <v>4.4999999999999998E-2</v>
      </c>
    </row>
    <row r="133" spans="2:14" x14ac:dyDescent="0.45">
      <c r="B133" s="47" t="s">
        <v>244</v>
      </c>
      <c r="C133" s="47" t="s">
        <v>245</v>
      </c>
      <c r="D133" s="48">
        <v>1253</v>
      </c>
      <c r="E133" s="48">
        <v>845</v>
      </c>
      <c r="F133" s="48">
        <v>408</v>
      </c>
      <c r="G133" s="74">
        <v>11663975.659999998</v>
      </c>
      <c r="H133" s="74">
        <v>7783141.0099999988</v>
      </c>
      <c r="I133" s="74">
        <v>3880834.6499999994</v>
      </c>
      <c r="J133" s="48">
        <v>1231</v>
      </c>
      <c r="K133" s="49">
        <v>11452773</v>
      </c>
      <c r="L133" s="49">
        <v>9304</v>
      </c>
      <c r="M133" s="50">
        <v>0.94599999999999995</v>
      </c>
      <c r="N133" s="50">
        <v>2.3E-2</v>
      </c>
    </row>
    <row r="134" spans="2:14" x14ac:dyDescent="0.45">
      <c r="B134" s="47" t="s">
        <v>246</v>
      </c>
      <c r="C134" s="47" t="s">
        <v>247</v>
      </c>
      <c r="D134" s="48">
        <v>39810</v>
      </c>
      <c r="E134" s="48">
        <v>27843</v>
      </c>
      <c r="F134" s="47">
        <v>11967</v>
      </c>
      <c r="G134" s="74">
        <v>305696871.38999999</v>
      </c>
      <c r="H134" s="74">
        <v>201738132.40000001</v>
      </c>
      <c r="I134" s="74">
        <v>103958738.98999998</v>
      </c>
      <c r="J134" s="48">
        <v>38095</v>
      </c>
      <c r="K134" s="49">
        <v>291084976</v>
      </c>
      <c r="L134" s="49">
        <v>7641</v>
      </c>
      <c r="M134" s="50">
        <v>0.85399999999999998</v>
      </c>
      <c r="N134" s="50">
        <v>4.7E-2</v>
      </c>
    </row>
    <row r="135" spans="2:14" x14ac:dyDescent="0.45">
      <c r="B135" s="47" t="s">
        <v>248</v>
      </c>
      <c r="C135" s="47" t="s">
        <v>35</v>
      </c>
      <c r="D135" s="48">
        <v>94</v>
      </c>
      <c r="E135" s="48">
        <v>66</v>
      </c>
      <c r="F135" s="47">
        <v>28</v>
      </c>
      <c r="G135" s="74">
        <v>923827.65</v>
      </c>
      <c r="H135" s="74">
        <v>651190.65</v>
      </c>
      <c r="I135" s="74">
        <v>272637</v>
      </c>
      <c r="J135" s="48">
        <v>88</v>
      </c>
      <c r="K135" s="49">
        <v>864828</v>
      </c>
      <c r="L135" s="49">
        <v>9828</v>
      </c>
      <c r="M135" s="50">
        <v>0.56799999999999995</v>
      </c>
      <c r="N135" s="50">
        <v>0.193</v>
      </c>
    </row>
    <row r="136" spans="2:14" x14ac:dyDescent="0.45">
      <c r="B136" s="47" t="s">
        <v>249</v>
      </c>
      <c r="C136" s="47" t="s">
        <v>250</v>
      </c>
      <c r="D136" s="48">
        <v>28382</v>
      </c>
      <c r="E136" s="48">
        <v>20430</v>
      </c>
      <c r="F136" s="47">
        <v>7952</v>
      </c>
      <c r="G136" s="74">
        <v>231583038.83000001</v>
      </c>
      <c r="H136" s="74">
        <v>157869355.69</v>
      </c>
      <c r="I136" s="74">
        <v>73713683.140000001</v>
      </c>
      <c r="J136" s="48">
        <v>28121</v>
      </c>
      <c r="K136" s="49">
        <v>228907114</v>
      </c>
      <c r="L136" s="49">
        <v>8140</v>
      </c>
      <c r="M136" s="50">
        <v>0.996</v>
      </c>
      <c r="N136" s="50">
        <v>2E-3</v>
      </c>
    </row>
    <row r="137" spans="2:14" x14ac:dyDescent="0.45">
      <c r="B137" s="47" t="s">
        <v>251</v>
      </c>
      <c r="C137" s="47" t="s">
        <v>104</v>
      </c>
      <c r="D137" s="48">
        <v>50</v>
      </c>
      <c r="E137" s="48">
        <v>50</v>
      </c>
      <c r="F137" s="47">
        <v>0</v>
      </c>
      <c r="G137" s="74">
        <v>463264</v>
      </c>
      <c r="H137" s="74">
        <v>463264</v>
      </c>
      <c r="I137" s="74">
        <v>0</v>
      </c>
      <c r="J137" s="48">
        <v>50</v>
      </c>
      <c r="K137" s="49">
        <v>463264</v>
      </c>
      <c r="L137" s="49">
        <v>9265</v>
      </c>
      <c r="M137" s="50">
        <v>0.86</v>
      </c>
      <c r="N137" s="50">
        <v>0.1</v>
      </c>
    </row>
    <row r="138" spans="2:14" x14ac:dyDescent="0.45">
      <c r="B138" s="47" t="s">
        <v>252</v>
      </c>
      <c r="C138" s="47" t="s">
        <v>253</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2:14" x14ac:dyDescent="0.45">
      <c r="B139" s="47" t="s">
        <v>254</v>
      </c>
      <c r="C139" s="47" t="s">
        <v>255</v>
      </c>
      <c r="D139" s="48">
        <v>9002</v>
      </c>
      <c r="E139" s="48">
        <v>6525</v>
      </c>
      <c r="F139" s="47">
        <v>2477</v>
      </c>
      <c r="G139" s="74">
        <v>72643033</v>
      </c>
      <c r="H139" s="74">
        <v>54977885</v>
      </c>
      <c r="I139" s="74">
        <v>17665148</v>
      </c>
      <c r="J139" s="48">
        <v>8757</v>
      </c>
      <c r="K139" s="49">
        <v>71287910</v>
      </c>
      <c r="L139" s="49">
        <v>8141</v>
      </c>
      <c r="M139" s="50">
        <v>0.80500000000000005</v>
      </c>
      <c r="N139" s="50">
        <v>0.125</v>
      </c>
    </row>
    <row r="140" spans="2:14" x14ac:dyDescent="0.45">
      <c r="B140" s="47" t="s">
        <v>256</v>
      </c>
      <c r="C140" s="47" t="s">
        <v>166</v>
      </c>
      <c r="D140" s="48">
        <v>24557</v>
      </c>
      <c r="E140" s="48">
        <v>16519</v>
      </c>
      <c r="F140" s="47">
        <v>8038</v>
      </c>
      <c r="G140" s="74">
        <v>225275353.41000003</v>
      </c>
      <c r="H140" s="74">
        <v>148941839.10000002</v>
      </c>
      <c r="I140" s="74">
        <v>76333514.310000002</v>
      </c>
      <c r="J140" s="48">
        <v>24255</v>
      </c>
      <c r="K140" s="49">
        <v>220977747</v>
      </c>
      <c r="L140" s="49">
        <v>9111</v>
      </c>
      <c r="M140" s="50">
        <v>0.93899999999999995</v>
      </c>
      <c r="N140" s="50">
        <v>3.5999999999999997E-2</v>
      </c>
    </row>
    <row r="141" spans="2:14" x14ac:dyDescent="0.45">
      <c r="B141" s="47" t="s">
        <v>257</v>
      </c>
      <c r="C141" s="47" t="s">
        <v>258</v>
      </c>
      <c r="D141" s="48">
        <v>1274</v>
      </c>
      <c r="E141" s="48">
        <v>863</v>
      </c>
      <c r="F141" s="47">
        <v>411</v>
      </c>
      <c r="G141" s="74">
        <v>11976255.1</v>
      </c>
      <c r="H141" s="74">
        <v>8049514.0999999996</v>
      </c>
      <c r="I141" s="74">
        <v>3926741</v>
      </c>
      <c r="J141" s="48">
        <v>1181</v>
      </c>
      <c r="K141" s="49">
        <v>11114083</v>
      </c>
      <c r="L141" s="49">
        <v>9411</v>
      </c>
      <c r="M141" s="50">
        <v>0.84799999999999998</v>
      </c>
      <c r="N141" s="50">
        <v>6.9000000000000006E-2</v>
      </c>
    </row>
    <row r="142" spans="2:14" x14ac:dyDescent="0.45">
      <c r="B142" s="47" t="s">
        <v>259</v>
      </c>
      <c r="C142" s="47" t="s">
        <v>258</v>
      </c>
      <c r="D142" s="48">
        <v>355</v>
      </c>
      <c r="E142" s="48">
        <v>240</v>
      </c>
      <c r="F142" s="47">
        <v>115</v>
      </c>
      <c r="G142" s="74">
        <v>3332713.63</v>
      </c>
      <c r="H142" s="74">
        <v>2246740.63</v>
      </c>
      <c r="I142" s="74">
        <v>1085973</v>
      </c>
      <c r="J142" s="48">
        <v>346</v>
      </c>
      <c r="K142" s="49">
        <v>3247426</v>
      </c>
      <c r="L142" s="49">
        <v>9386</v>
      </c>
      <c r="M142" s="50">
        <v>0.79800000000000004</v>
      </c>
      <c r="N142" s="50">
        <v>9.8000000000000004E-2</v>
      </c>
    </row>
    <row r="143" spans="2:14" x14ac:dyDescent="0.45">
      <c r="B143" s="47" t="s">
        <v>260</v>
      </c>
      <c r="C143" s="47" t="s">
        <v>7</v>
      </c>
      <c r="D143" s="48">
        <v>1162</v>
      </c>
      <c r="E143" s="48">
        <v>786</v>
      </c>
      <c r="F143" s="47">
        <v>376</v>
      </c>
      <c r="G143" s="74">
        <v>10971198</v>
      </c>
      <c r="H143" s="74">
        <v>7404457</v>
      </c>
      <c r="I143" s="74">
        <v>3566741</v>
      </c>
      <c r="J143" s="48">
        <v>1153</v>
      </c>
      <c r="K143" s="49">
        <v>10817084</v>
      </c>
      <c r="L143" s="49">
        <v>9382</v>
      </c>
      <c r="M143" s="50">
        <v>0.997</v>
      </c>
      <c r="N143" s="50">
        <v>3.0000000000000001E-3</v>
      </c>
    </row>
    <row r="144" spans="2:14" x14ac:dyDescent="0.45">
      <c r="B144" s="47"/>
      <c r="C144" s="47"/>
      <c r="D144" s="48"/>
      <c r="E144" s="48"/>
      <c r="J144" s="48"/>
      <c r="K144" s="49"/>
      <c r="L144" s="49"/>
      <c r="M144" s="50"/>
      <c r="N144" s="50"/>
    </row>
    <row r="145" spans="2:14" x14ac:dyDescent="0.45">
      <c r="B145" s="47"/>
      <c r="C145" s="47"/>
      <c r="D145" s="48"/>
      <c r="E145" s="48"/>
      <c r="J145" s="48"/>
      <c r="K145" s="49"/>
      <c r="L145" s="49"/>
      <c r="M145" s="50"/>
      <c r="N145" s="50"/>
    </row>
    <row r="146" spans="2:14" x14ac:dyDescent="0.45">
      <c r="B146" s="47"/>
      <c r="C146" s="47"/>
      <c r="D146" s="48"/>
      <c r="E146" s="48"/>
      <c r="J146" s="48"/>
      <c r="K146" s="49"/>
      <c r="L146" s="49"/>
      <c r="M146" s="50"/>
      <c r="N146" s="50"/>
    </row>
    <row r="147" spans="2:14" x14ac:dyDescent="0.45">
      <c r="B147" s="47"/>
      <c r="C147" s="47"/>
      <c r="D147" s="48"/>
      <c r="E147" s="48"/>
      <c r="J147" s="48"/>
      <c r="K147" s="49"/>
      <c r="L147" s="49"/>
      <c r="M147" s="50"/>
      <c r="N147" s="50"/>
    </row>
    <row r="148" spans="2:14" x14ac:dyDescent="0.45">
      <c r="B148" s="47"/>
      <c r="C148" s="47"/>
      <c r="D148" s="48"/>
      <c r="E148" s="48"/>
      <c r="J148" s="48"/>
      <c r="K148" s="49"/>
      <c r="L148" s="49"/>
      <c r="M148" s="50"/>
      <c r="N148" s="50"/>
    </row>
    <row r="149" spans="2:14" x14ac:dyDescent="0.45">
      <c r="B149" s="47"/>
      <c r="C149" s="47"/>
      <c r="D149" s="48"/>
      <c r="E149" s="48"/>
      <c r="J149" s="48"/>
      <c r="K149" s="49"/>
      <c r="L149" s="49"/>
      <c r="M149" s="50"/>
      <c r="N149" s="50"/>
    </row>
    <row r="150" spans="2:14" x14ac:dyDescent="0.45">
      <c r="B150" s="47"/>
      <c r="C150" s="47"/>
      <c r="D150" s="48"/>
      <c r="E150" s="48"/>
      <c r="J150" s="48"/>
      <c r="K150" s="49"/>
      <c r="L150" s="49"/>
      <c r="M150" s="50"/>
      <c r="N150" s="50"/>
    </row>
    <row r="151" spans="2:14" x14ac:dyDescent="0.45">
      <c r="B151" s="47"/>
      <c r="C151" s="47"/>
      <c r="D151" s="48"/>
      <c r="E151" s="48"/>
      <c r="J151" s="48"/>
      <c r="K151" s="49"/>
      <c r="L151" s="49"/>
      <c r="M151" s="50"/>
      <c r="N151" s="50"/>
    </row>
    <row r="152" spans="2:14" x14ac:dyDescent="0.45">
      <c r="B152" s="47"/>
      <c r="C152" s="47"/>
      <c r="D152" s="48"/>
      <c r="E152" s="48"/>
      <c r="J152" s="48"/>
      <c r="K152" s="49"/>
      <c r="L152" s="49"/>
      <c r="M152" s="50"/>
      <c r="N152" s="50"/>
    </row>
    <row r="153" spans="2:14" x14ac:dyDescent="0.45">
      <c r="B153" s="47"/>
      <c r="C153" s="47"/>
      <c r="D153" s="48"/>
      <c r="E153" s="48"/>
      <c r="J153" s="48"/>
      <c r="K153" s="49"/>
      <c r="L153" s="49"/>
      <c r="M153" s="50"/>
      <c r="N153" s="50"/>
    </row>
    <row r="154" spans="2:14" x14ac:dyDescent="0.45">
      <c r="B154" s="47"/>
      <c r="C154" s="47"/>
      <c r="D154" s="48"/>
      <c r="E154" s="48"/>
      <c r="J154" s="48"/>
      <c r="K154" s="49"/>
      <c r="L154" s="49"/>
      <c r="M154" s="50"/>
      <c r="N154" s="50"/>
    </row>
    <row r="155" spans="2:14" x14ac:dyDescent="0.45">
      <c r="B155" s="47"/>
      <c r="C155" s="47"/>
      <c r="D155" s="48"/>
      <c r="E155" s="48"/>
      <c r="J155" s="48"/>
      <c r="K155" s="49"/>
      <c r="L155" s="49"/>
      <c r="M155" s="50"/>
      <c r="N155" s="50"/>
    </row>
    <row r="156" spans="2:14" x14ac:dyDescent="0.45">
      <c r="B156" s="47"/>
      <c r="C156" s="47"/>
      <c r="D156" s="48"/>
      <c r="E156" s="48"/>
      <c r="J156" s="48"/>
      <c r="K156" s="49"/>
      <c r="L156" s="49"/>
      <c r="M156" s="50"/>
      <c r="N156" s="50"/>
    </row>
    <row r="157" spans="2:14" x14ac:dyDescent="0.45">
      <c r="B157" s="47"/>
      <c r="C157" s="47"/>
      <c r="D157" s="48"/>
      <c r="E157" s="48"/>
      <c r="J157" s="48"/>
      <c r="K157" s="49"/>
      <c r="L157" s="49"/>
      <c r="M157" s="50"/>
      <c r="N157" s="50"/>
    </row>
    <row r="158" spans="2:14" x14ac:dyDescent="0.45">
      <c r="B158" s="47"/>
      <c r="C158" s="47"/>
      <c r="D158" s="48"/>
      <c r="E158" s="48"/>
      <c r="J158" s="48"/>
      <c r="K158" s="49"/>
      <c r="L158" s="49"/>
      <c r="M158" s="50"/>
      <c r="N158" s="50"/>
    </row>
    <row r="159" spans="2:14" x14ac:dyDescent="0.45">
      <c r="B159" s="47"/>
      <c r="C159" s="47"/>
      <c r="D159" s="48"/>
      <c r="E159" s="48"/>
      <c r="J159" s="48"/>
      <c r="K159" s="49"/>
      <c r="L159" s="49"/>
      <c r="M159" s="50"/>
      <c r="N159" s="50"/>
    </row>
    <row r="160" spans="2: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306</v>
      </c>
      <c r="C2" s="112"/>
    </row>
    <row r="3" spans="1:3" ht="14.65" x14ac:dyDescent="0.45">
      <c r="B3" s="55" t="s">
        <v>307</v>
      </c>
      <c r="C3" s="55" t="s">
        <v>308</v>
      </c>
    </row>
    <row r="4" spans="1:3" ht="43.9" x14ac:dyDescent="0.45">
      <c r="B4" s="56" t="s">
        <v>310</v>
      </c>
      <c r="C4" s="57" t="s">
        <v>338</v>
      </c>
    </row>
    <row r="5" spans="1:3" ht="29.25" x14ac:dyDescent="0.45">
      <c r="B5" s="58" t="s">
        <v>332</v>
      </c>
      <c r="C5" s="57" t="s">
        <v>346</v>
      </c>
    </row>
    <row r="6" spans="1:3" ht="29.25" x14ac:dyDescent="0.45">
      <c r="B6" s="56" t="s">
        <v>323</v>
      </c>
      <c r="C6" s="57" t="s">
        <v>339</v>
      </c>
    </row>
    <row r="7" spans="1:3" ht="29.25" x14ac:dyDescent="0.45">
      <c r="B7" s="58" t="s">
        <v>266</v>
      </c>
      <c r="C7" s="57" t="s">
        <v>340</v>
      </c>
    </row>
    <row r="8" spans="1:3" ht="87.75" x14ac:dyDescent="0.45">
      <c r="B8" s="58" t="s">
        <v>360</v>
      </c>
      <c r="C8" s="59" t="s">
        <v>361</v>
      </c>
    </row>
    <row r="9" spans="1:3" ht="43.9" x14ac:dyDescent="0.45">
      <c r="B9" s="58" t="s">
        <v>353</v>
      </c>
      <c r="C9" s="68" t="s">
        <v>362</v>
      </c>
    </row>
    <row r="10" spans="1:3" ht="29.25" x14ac:dyDescent="0.45">
      <c r="B10" s="58" t="s">
        <v>354</v>
      </c>
      <c r="C10" s="68" t="s">
        <v>363</v>
      </c>
    </row>
    <row r="11" spans="1:3" ht="29.25" x14ac:dyDescent="0.45">
      <c r="B11" s="58" t="s">
        <v>331</v>
      </c>
      <c r="C11" s="57" t="s">
        <v>347</v>
      </c>
    </row>
    <row r="12" spans="1:3" ht="117" x14ac:dyDescent="0.45">
      <c r="B12" s="58" t="s">
        <v>333</v>
      </c>
      <c r="C12" s="57" t="s">
        <v>341</v>
      </c>
    </row>
    <row r="13" spans="1:3" ht="29.25" x14ac:dyDescent="0.45">
      <c r="B13" s="58" t="s">
        <v>334</v>
      </c>
      <c r="C13" s="57" t="s">
        <v>342</v>
      </c>
    </row>
    <row r="14" spans="1:3" ht="29.25" x14ac:dyDescent="0.45">
      <c r="B14" s="58" t="s">
        <v>309</v>
      </c>
      <c r="C14" s="57" t="s">
        <v>343</v>
      </c>
    </row>
    <row r="15" spans="1:3" ht="58.5" x14ac:dyDescent="0.45">
      <c r="B15" s="56" t="s">
        <v>311</v>
      </c>
      <c r="C15" s="57" t="s">
        <v>345</v>
      </c>
    </row>
    <row r="16" spans="1:3" ht="30.75" customHeight="1" x14ac:dyDescent="0.45">
      <c r="B16" s="58" t="s">
        <v>335</v>
      </c>
      <c r="C16" s="57" t="s">
        <v>348</v>
      </c>
    </row>
    <row r="17" spans="2:3" ht="58.5" x14ac:dyDescent="0.45">
      <c r="B17" s="58" t="s">
        <v>330</v>
      </c>
      <c r="C17" s="57" t="s">
        <v>344</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311</v>
      </c>
      <c r="C2" s="112"/>
    </row>
    <row r="3" spans="1:3" s="54" customFormat="1" ht="19.5" thickBot="1" x14ac:dyDescent="0.65"/>
    <row r="4" spans="1:3" s="54" customFormat="1" ht="54" customHeight="1" thickBot="1" x14ac:dyDescent="0.65">
      <c r="B4" s="113" t="s">
        <v>337</v>
      </c>
      <c r="C4" s="114"/>
    </row>
    <row r="5" spans="1:3" s="54" customFormat="1" ht="19.5" thickBot="1" x14ac:dyDescent="0.65"/>
    <row r="6" spans="1:3" ht="15" thickBot="1" x14ac:dyDescent="0.5">
      <c r="B6" s="39" t="s">
        <v>286</v>
      </c>
      <c r="C6" s="40" t="s">
        <v>287</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98</v>
      </c>
      <c r="C16" s="1" t="s">
        <v>61</v>
      </c>
    </row>
    <row r="17" spans="2:3" x14ac:dyDescent="0.45">
      <c r="B17" s="1" t="s">
        <v>103</v>
      </c>
      <c r="C17" s="1" t="s">
        <v>104</v>
      </c>
    </row>
    <row r="18" spans="2:3" x14ac:dyDescent="0.45">
      <c r="B18" s="1" t="s">
        <v>117</v>
      </c>
      <c r="C18" s="1" t="s">
        <v>61</v>
      </c>
    </row>
    <row r="19" spans="2:3" x14ac:dyDescent="0.45">
      <c r="B19" s="1" t="s">
        <v>118</v>
      </c>
      <c r="C19" s="1" t="s">
        <v>104</v>
      </c>
    </row>
    <row r="20" spans="2:3" x14ac:dyDescent="0.45">
      <c r="B20" s="1" t="s">
        <v>119</v>
      </c>
      <c r="C20" s="1" t="s">
        <v>7</v>
      </c>
    </row>
    <row r="21" spans="2:3" x14ac:dyDescent="0.45">
      <c r="B21" s="1" t="s">
        <v>129</v>
      </c>
      <c r="C21" s="1" t="s">
        <v>104</v>
      </c>
    </row>
    <row r="22" spans="2:3" x14ac:dyDescent="0.45">
      <c r="B22" s="1" t="s">
        <v>136</v>
      </c>
      <c r="C22" s="1" t="s">
        <v>71</v>
      </c>
    </row>
    <row r="23" spans="2:3" x14ac:dyDescent="0.45">
      <c r="B23" s="1" t="s">
        <v>138</v>
      </c>
      <c r="C23" s="1" t="s">
        <v>61</v>
      </c>
    </row>
    <row r="24" spans="2:3" x14ac:dyDescent="0.45">
      <c r="B24" s="1" t="s">
        <v>139</v>
      </c>
      <c r="C24" s="1" t="s">
        <v>140</v>
      </c>
    </row>
    <row r="25" spans="2:3" x14ac:dyDescent="0.45">
      <c r="B25" s="1" t="s">
        <v>163</v>
      </c>
      <c r="C25" s="1" t="s">
        <v>104</v>
      </c>
    </row>
    <row r="26" spans="2:3" x14ac:dyDescent="0.45">
      <c r="B26" s="1" t="s">
        <v>165</v>
      </c>
      <c r="C26" s="1" t="s">
        <v>166</v>
      </c>
    </row>
    <row r="27" spans="2:3" x14ac:dyDescent="0.45">
      <c r="B27" s="1" t="s">
        <v>174</v>
      </c>
      <c r="C27" s="1" t="s">
        <v>104</v>
      </c>
    </row>
    <row r="28" spans="2:3" x14ac:dyDescent="0.45">
      <c r="B28" s="1" t="s">
        <v>269</v>
      </c>
      <c r="C28" s="1" t="s">
        <v>281</v>
      </c>
    </row>
    <row r="29" spans="2:3" x14ac:dyDescent="0.45">
      <c r="B29" s="1" t="s">
        <v>271</v>
      </c>
      <c r="C29" s="1" t="s">
        <v>281</v>
      </c>
    </row>
    <row r="30" spans="2:3" x14ac:dyDescent="0.45">
      <c r="B30" s="1" t="s">
        <v>177</v>
      </c>
      <c r="C30" s="1" t="s">
        <v>178</v>
      </c>
    </row>
    <row r="31" spans="2:3" x14ac:dyDescent="0.45">
      <c r="B31" s="1" t="s">
        <v>272</v>
      </c>
      <c r="C31" s="1" t="s">
        <v>282</v>
      </c>
    </row>
    <row r="32" spans="2:3" x14ac:dyDescent="0.45">
      <c r="B32" s="1" t="s">
        <v>273</v>
      </c>
      <c r="C32" s="1" t="s">
        <v>273</v>
      </c>
    </row>
    <row r="33" spans="2:3" x14ac:dyDescent="0.45">
      <c r="B33" s="1" t="s">
        <v>180</v>
      </c>
      <c r="C33" s="1" t="s">
        <v>25</v>
      </c>
    </row>
    <row r="34" spans="2:3" x14ac:dyDescent="0.45">
      <c r="B34" s="1" t="s">
        <v>186</v>
      </c>
      <c r="C34" s="1" t="s">
        <v>61</v>
      </c>
    </row>
    <row r="35" spans="2:3" x14ac:dyDescent="0.45">
      <c r="B35" s="1" t="s">
        <v>204</v>
      </c>
      <c r="C35" s="1" t="s">
        <v>61</v>
      </c>
    </row>
    <row r="36" spans="2:3" x14ac:dyDescent="0.45">
      <c r="B36" s="1" t="s">
        <v>276</v>
      </c>
      <c r="C36" s="1" t="s">
        <v>285</v>
      </c>
    </row>
    <row r="37" spans="2:3" x14ac:dyDescent="0.45">
      <c r="B37" s="1" t="s">
        <v>210</v>
      </c>
      <c r="C37" s="1" t="s">
        <v>211</v>
      </c>
    </row>
    <row r="38" spans="2:3" x14ac:dyDescent="0.45">
      <c r="B38" s="1" t="s">
        <v>277</v>
      </c>
      <c r="C38" s="1" t="s">
        <v>23</v>
      </c>
    </row>
    <row r="39" spans="2:3" x14ac:dyDescent="0.45">
      <c r="B39" s="1" t="s">
        <v>230</v>
      </c>
      <c r="C39" s="1" t="s">
        <v>231</v>
      </c>
    </row>
    <row r="40" spans="2:3" x14ac:dyDescent="0.45">
      <c r="B40" s="1" t="s">
        <v>232</v>
      </c>
      <c r="C40" s="1" t="s">
        <v>166</v>
      </c>
    </row>
    <row r="41" spans="2:3" x14ac:dyDescent="0.45">
      <c r="B41" s="1" t="s">
        <v>233</v>
      </c>
      <c r="C41" s="1" t="s">
        <v>7</v>
      </c>
    </row>
    <row r="42" spans="2:3" x14ac:dyDescent="0.45">
      <c r="B42" s="1" t="s">
        <v>235</v>
      </c>
      <c r="C42" s="1" t="s">
        <v>236</v>
      </c>
    </row>
    <row r="43" spans="2:3" x14ac:dyDescent="0.45">
      <c r="B43" s="1" t="s">
        <v>237</v>
      </c>
      <c r="C43" s="1" t="s">
        <v>7</v>
      </c>
    </row>
    <row r="44" spans="2:3" x14ac:dyDescent="0.45">
      <c r="B44" s="1" t="s">
        <v>238</v>
      </c>
      <c r="C44" s="1" t="s">
        <v>7</v>
      </c>
    </row>
    <row r="45" spans="2:3" x14ac:dyDescent="0.45">
      <c r="B45" s="1" t="s">
        <v>239</v>
      </c>
      <c r="C45" s="1" t="s">
        <v>61</v>
      </c>
    </row>
    <row r="46" spans="2:3" x14ac:dyDescent="0.45">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topLeftCell="U1" workbookViewId="0">
      <pane ySplit="3" topLeftCell="A4" activePane="bottomLeft" state="frozen"/>
      <selection pane="bottomLeft" activeCell="AG139" sqref="AG139"/>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292</v>
      </c>
      <c r="B1" s="38" t="s">
        <v>293</v>
      </c>
      <c r="C1" s="38" t="s">
        <v>294</v>
      </c>
      <c r="D1" s="37" t="s">
        <v>295</v>
      </c>
      <c r="E1" s="37" t="s">
        <v>352</v>
      </c>
      <c r="F1" s="37" t="s">
        <v>351</v>
      </c>
      <c r="G1" s="42" t="s">
        <v>368</v>
      </c>
      <c r="H1" s="42" t="s">
        <v>369</v>
      </c>
      <c r="I1" s="42" t="s">
        <v>370</v>
      </c>
      <c r="J1" s="37" t="s">
        <v>296</v>
      </c>
      <c r="K1" s="37" t="s">
        <v>297</v>
      </c>
      <c r="L1" s="37" t="s">
        <v>324</v>
      </c>
      <c r="M1" s="38" t="s">
        <v>298</v>
      </c>
      <c r="N1" s="38" t="s">
        <v>299</v>
      </c>
      <c r="O1" s="42" t="s">
        <v>315</v>
      </c>
      <c r="P1" s="42" t="s">
        <v>316</v>
      </c>
      <c r="Q1" s="42" t="s">
        <v>317</v>
      </c>
      <c r="R1" s="42" t="s">
        <v>325</v>
      </c>
      <c r="S1" s="42" t="s">
        <v>300</v>
      </c>
      <c r="T1" s="42" t="s">
        <v>326</v>
      </c>
      <c r="U1" s="37" t="s">
        <v>328</v>
      </c>
      <c r="V1" s="37" t="s">
        <v>301</v>
      </c>
      <c r="W1" s="37" t="s">
        <v>350</v>
      </c>
      <c r="X1" s="37" t="s">
        <v>349</v>
      </c>
      <c r="Y1" s="42" t="s">
        <v>371</v>
      </c>
      <c r="Z1" s="42" t="s">
        <v>372</v>
      </c>
      <c r="AA1" s="42" t="s">
        <v>373</v>
      </c>
      <c r="AB1" s="37" t="s">
        <v>302</v>
      </c>
      <c r="AC1" s="37" t="s">
        <v>303</v>
      </c>
      <c r="AD1" s="37" t="s">
        <v>327</v>
      </c>
      <c r="AE1" s="38" t="s">
        <v>304</v>
      </c>
      <c r="AF1" s="38" t="s">
        <v>305</v>
      </c>
      <c r="AG1" s="42" t="s">
        <v>318</v>
      </c>
      <c r="AH1" s="42" t="s">
        <v>319</v>
      </c>
      <c r="AI1" s="42" t="s">
        <v>320</v>
      </c>
      <c r="AJ1" s="80"/>
      <c r="AK1" s="80"/>
      <c r="AL1" s="82" t="s">
        <v>374</v>
      </c>
      <c r="AM1" s="82" t="s">
        <v>376</v>
      </c>
      <c r="AN1" s="82" t="s">
        <v>375</v>
      </c>
    </row>
    <row r="2" spans="1:40" x14ac:dyDescent="0.45">
      <c r="A2" s="60">
        <v>44066</v>
      </c>
      <c r="B2" s="1" t="s">
        <v>279</v>
      </c>
      <c r="C2" s="1" t="s">
        <v>278</v>
      </c>
      <c r="D2" s="2">
        <v>4309199</v>
      </c>
      <c r="E2" s="2">
        <v>3108497</v>
      </c>
      <c r="F2" s="2">
        <v>1200702</v>
      </c>
      <c r="G2" s="76">
        <v>33158396999.559994</v>
      </c>
      <c r="H2" s="76">
        <v>23009832123.869987</v>
      </c>
      <c r="I2" s="76">
        <v>10148564875.690006</v>
      </c>
      <c r="J2" s="2">
        <v>4194895</v>
      </c>
      <c r="K2" s="2">
        <v>79656</v>
      </c>
      <c r="L2" s="2">
        <v>39842</v>
      </c>
      <c r="M2" s="3">
        <v>32229064837</v>
      </c>
      <c r="N2" s="3">
        <v>7683</v>
      </c>
      <c r="O2" s="36">
        <v>0.95299999999999996</v>
      </c>
      <c r="P2" s="36">
        <v>2.9000000000000001E-2</v>
      </c>
      <c r="Q2" s="36">
        <v>1.7999999999999999E-2</v>
      </c>
      <c r="R2" s="36">
        <v>0.97499999999999998</v>
      </c>
      <c r="S2" s="36">
        <v>1.7000000000000001E-2</v>
      </c>
      <c r="T2" s="36">
        <v>8.9999999999999993E-3</v>
      </c>
      <c r="U2" s="2">
        <v>57711</v>
      </c>
      <c r="V2" s="2">
        <v>59031</v>
      </c>
      <c r="W2" s="2">
        <v>35275</v>
      </c>
      <c r="X2" s="2">
        <v>23756</v>
      </c>
      <c r="Y2" s="76">
        <v>443168877.94</v>
      </c>
      <c r="Z2" s="76">
        <v>260764712.33000001</v>
      </c>
      <c r="AA2" s="76">
        <v>182404165.60999998</v>
      </c>
      <c r="AB2" s="2">
        <v>75132</v>
      </c>
      <c r="AC2" s="2">
        <v>1770</v>
      </c>
      <c r="AD2" s="2">
        <v>39842</v>
      </c>
      <c r="AE2" s="3">
        <v>565619539</v>
      </c>
      <c r="AF2" s="3">
        <v>7528</v>
      </c>
      <c r="AG2" s="36">
        <v>0.96099999999999997</v>
      </c>
      <c r="AH2" s="36">
        <v>1.2999999999999999E-2</v>
      </c>
      <c r="AI2" s="36">
        <v>2.5000000000000001E-2</v>
      </c>
      <c r="AL2" s="83">
        <f>R2+S2+T2</f>
        <v>1.0009999999999999</v>
      </c>
      <c r="AM2" s="83">
        <f>O2+P2+Q2</f>
        <v>1</v>
      </c>
      <c r="AN2" s="83">
        <f>AG2+AH2+AI2</f>
        <v>0.999</v>
      </c>
    </row>
    <row r="3" spans="1:40" x14ac:dyDescent="0.45">
      <c r="A3" s="60">
        <v>44066</v>
      </c>
      <c r="B3" s="1" t="s">
        <v>321</v>
      </c>
      <c r="C3" s="1" t="s">
        <v>278</v>
      </c>
      <c r="D3" s="2">
        <v>71</v>
      </c>
      <c r="E3" s="2">
        <v>51</v>
      </c>
      <c r="F3" s="2">
        <v>20</v>
      </c>
      <c r="G3" s="76">
        <v>647140</v>
      </c>
      <c r="H3" s="76">
        <v>448640</v>
      </c>
      <c r="I3" s="76">
        <v>198500</v>
      </c>
      <c r="J3" s="2">
        <v>68</v>
      </c>
      <c r="K3" s="2">
        <v>3</v>
      </c>
      <c r="L3" s="2">
        <v>0</v>
      </c>
      <c r="M3" s="3">
        <v>609394</v>
      </c>
      <c r="N3" s="3">
        <v>8962</v>
      </c>
      <c r="O3" s="36">
        <v>0.79400000000000004</v>
      </c>
      <c r="P3" s="36">
        <v>0.13200000000000001</v>
      </c>
      <c r="Q3" s="36">
        <v>7.3999999999999996E-2</v>
      </c>
      <c r="R3" s="36">
        <v>0.97099999999999997</v>
      </c>
      <c r="S3" s="36">
        <v>2.9000000000000001E-2</v>
      </c>
      <c r="T3" s="36">
        <v>0</v>
      </c>
      <c r="U3" s="2">
        <v>1</v>
      </c>
      <c r="V3" s="2">
        <v>0</v>
      </c>
      <c r="W3" s="2">
        <v>0</v>
      </c>
      <c r="X3" s="2">
        <v>0</v>
      </c>
      <c r="Y3" s="76">
        <v>0</v>
      </c>
      <c r="Z3" s="76">
        <v>0</v>
      </c>
      <c r="AA3" s="76">
        <v>0</v>
      </c>
      <c r="AB3" s="2">
        <v>1</v>
      </c>
      <c r="AC3" s="2">
        <v>0</v>
      </c>
      <c r="AD3" s="2">
        <v>0</v>
      </c>
      <c r="AE3" s="3">
        <v>10000</v>
      </c>
      <c r="AF3" s="3">
        <v>10000</v>
      </c>
      <c r="AG3" s="36">
        <v>0</v>
      </c>
      <c r="AH3" s="36">
        <v>0</v>
      </c>
      <c r="AI3" s="36">
        <v>1</v>
      </c>
      <c r="AL3" s="83">
        <f t="shared" ref="AL3:AL66" si="0">R3+S3+T3</f>
        <v>1</v>
      </c>
      <c r="AM3" s="83">
        <f t="shared" ref="AM3:AM66" si="1">O3+P3+Q3</f>
        <v>1</v>
      </c>
      <c r="AN3" s="83">
        <f t="shared" ref="AN3:AN66" si="2">AG3+AH3+AI3</f>
        <v>1</v>
      </c>
    </row>
    <row r="4" spans="1:40" x14ac:dyDescent="0.45">
      <c r="A4" s="60">
        <v>44066</v>
      </c>
      <c r="B4" s="1" t="s">
        <v>2</v>
      </c>
      <c r="C4" s="1" t="s">
        <v>3</v>
      </c>
      <c r="D4" s="2">
        <v>338</v>
      </c>
      <c r="E4" s="2">
        <v>231</v>
      </c>
      <c r="F4" s="2">
        <v>107</v>
      </c>
      <c r="G4" s="76">
        <v>3196872.25</v>
      </c>
      <c r="H4" s="76">
        <v>2196982.25</v>
      </c>
      <c r="I4" s="76">
        <v>999890</v>
      </c>
      <c r="J4" s="2">
        <v>328</v>
      </c>
      <c r="K4" s="2">
        <v>5</v>
      </c>
      <c r="L4" s="2">
        <v>5</v>
      </c>
      <c r="M4" s="3">
        <v>3083263</v>
      </c>
      <c r="N4" s="3">
        <v>9400</v>
      </c>
      <c r="O4" s="36">
        <v>0.61299999999999999</v>
      </c>
      <c r="P4" s="36">
        <v>0.25900000000000001</v>
      </c>
      <c r="Q4" s="36">
        <v>0.128</v>
      </c>
      <c r="R4" s="36">
        <v>0.97</v>
      </c>
      <c r="S4" s="36">
        <v>1.4999999999999999E-2</v>
      </c>
      <c r="T4" s="36">
        <v>1.4999999999999999E-2</v>
      </c>
      <c r="U4" s="2">
        <v>3</v>
      </c>
      <c r="V4" s="2">
        <v>9</v>
      </c>
      <c r="W4" s="2">
        <v>6</v>
      </c>
      <c r="X4" s="2">
        <v>3</v>
      </c>
      <c r="Y4" s="76">
        <v>81000</v>
      </c>
      <c r="Z4" s="76">
        <v>51000</v>
      </c>
      <c r="AA4" s="76">
        <v>30000</v>
      </c>
      <c r="AB4" s="2">
        <v>7</v>
      </c>
      <c r="AC4" s="2">
        <v>0</v>
      </c>
      <c r="AD4" s="2">
        <v>5</v>
      </c>
      <c r="AE4" s="3">
        <v>66980</v>
      </c>
      <c r="AF4" s="3">
        <v>9569</v>
      </c>
      <c r="AG4" s="36">
        <v>0.85699999999999998</v>
      </c>
      <c r="AH4" s="36">
        <v>0</v>
      </c>
      <c r="AI4" s="36">
        <v>0.14299999999999999</v>
      </c>
      <c r="AL4" s="83">
        <f t="shared" si="0"/>
        <v>1</v>
      </c>
      <c r="AM4" s="83">
        <f t="shared" si="1"/>
        <v>1</v>
      </c>
      <c r="AN4" s="83">
        <f t="shared" si="2"/>
        <v>1</v>
      </c>
    </row>
    <row r="5" spans="1:40" x14ac:dyDescent="0.45">
      <c r="A5" s="60">
        <v>44066</v>
      </c>
      <c r="B5" s="1" t="s">
        <v>4</v>
      </c>
      <c r="C5" s="1" t="s">
        <v>5</v>
      </c>
      <c r="D5" s="2">
        <v>356</v>
      </c>
      <c r="E5" s="2">
        <v>236</v>
      </c>
      <c r="F5" s="2">
        <v>120</v>
      </c>
      <c r="G5" s="76">
        <v>3487447</v>
      </c>
      <c r="H5" s="76">
        <v>2307743</v>
      </c>
      <c r="I5" s="76">
        <v>1179704</v>
      </c>
      <c r="J5" s="2">
        <v>350</v>
      </c>
      <c r="K5" s="2">
        <v>2</v>
      </c>
      <c r="L5" s="2">
        <v>4</v>
      </c>
      <c r="M5" s="3">
        <v>3395771</v>
      </c>
      <c r="N5" s="3">
        <v>9702</v>
      </c>
      <c r="O5" s="36">
        <v>0.93400000000000005</v>
      </c>
      <c r="P5" s="36">
        <v>2.3E-2</v>
      </c>
      <c r="Q5" s="36">
        <v>4.2999999999999997E-2</v>
      </c>
      <c r="R5" s="36">
        <v>0.98599999999999999</v>
      </c>
      <c r="S5" s="36">
        <v>3.0000000000000001E-3</v>
      </c>
      <c r="T5" s="36">
        <v>1.0999999999999999E-2</v>
      </c>
      <c r="U5" s="2">
        <v>31</v>
      </c>
      <c r="V5" s="2">
        <v>3</v>
      </c>
      <c r="W5" s="2">
        <v>1</v>
      </c>
      <c r="X5" s="2">
        <v>2</v>
      </c>
      <c r="Y5" s="76">
        <v>25000</v>
      </c>
      <c r="Z5" s="76">
        <v>10000</v>
      </c>
      <c r="AA5" s="76">
        <v>15000</v>
      </c>
      <c r="AB5" s="2">
        <v>30</v>
      </c>
      <c r="AC5" s="2">
        <v>0</v>
      </c>
      <c r="AD5" s="2">
        <v>4</v>
      </c>
      <c r="AE5" s="3">
        <v>300000</v>
      </c>
      <c r="AF5" s="3">
        <v>10000</v>
      </c>
      <c r="AG5" s="36">
        <v>1</v>
      </c>
      <c r="AH5" s="36">
        <v>0</v>
      </c>
      <c r="AI5" s="36">
        <v>0</v>
      </c>
      <c r="AL5" s="83">
        <f t="shared" si="0"/>
        <v>1</v>
      </c>
      <c r="AM5" s="83">
        <f t="shared" si="1"/>
        <v>1</v>
      </c>
      <c r="AN5" s="83">
        <f t="shared" si="2"/>
        <v>1</v>
      </c>
    </row>
    <row r="6" spans="1:40" x14ac:dyDescent="0.45">
      <c r="A6" s="60">
        <v>44066</v>
      </c>
      <c r="B6" s="1" t="s">
        <v>6</v>
      </c>
      <c r="C6" s="1" t="s">
        <v>7</v>
      </c>
      <c r="D6" s="2">
        <v>4311</v>
      </c>
      <c r="E6" s="2">
        <v>3461</v>
      </c>
      <c r="F6" s="2">
        <v>850</v>
      </c>
      <c r="G6" s="76">
        <v>32100709</v>
      </c>
      <c r="H6" s="76">
        <v>25334496</v>
      </c>
      <c r="I6" s="76">
        <v>6766213</v>
      </c>
      <c r="J6" s="2">
        <v>3848</v>
      </c>
      <c r="K6" s="2">
        <v>86</v>
      </c>
      <c r="L6" s="2">
        <v>377</v>
      </c>
      <c r="M6" s="3">
        <v>29175502</v>
      </c>
      <c r="N6" s="3">
        <v>7582</v>
      </c>
      <c r="O6" s="36">
        <v>0.84199999999999997</v>
      </c>
      <c r="P6" s="36">
        <v>6.5000000000000002E-2</v>
      </c>
      <c r="Q6" s="36">
        <v>9.2999999999999999E-2</v>
      </c>
      <c r="R6" s="36">
        <v>0.89400000000000002</v>
      </c>
      <c r="S6" s="36">
        <v>1.9E-2</v>
      </c>
      <c r="T6" s="36">
        <v>8.7999999999999995E-2</v>
      </c>
      <c r="U6" s="2">
        <v>388</v>
      </c>
      <c r="V6" s="2">
        <v>56</v>
      </c>
      <c r="W6" s="2">
        <v>26</v>
      </c>
      <c r="X6" s="2">
        <v>30</v>
      </c>
      <c r="Y6" s="76">
        <v>365721</v>
      </c>
      <c r="Z6" s="76">
        <v>158988</v>
      </c>
      <c r="AA6" s="76">
        <v>206733</v>
      </c>
      <c r="AB6" s="2">
        <v>67</v>
      </c>
      <c r="AC6" s="2">
        <v>0</v>
      </c>
      <c r="AD6" s="2">
        <v>377</v>
      </c>
      <c r="AE6" s="3">
        <v>423754</v>
      </c>
      <c r="AF6" s="3">
        <v>6325</v>
      </c>
      <c r="AG6" s="36">
        <v>0.82099999999999995</v>
      </c>
      <c r="AH6" s="36">
        <v>7.4999999999999997E-2</v>
      </c>
      <c r="AI6" s="36">
        <v>0.104</v>
      </c>
      <c r="AL6" s="83">
        <f t="shared" si="0"/>
        <v>1.0010000000000001</v>
      </c>
      <c r="AM6" s="83">
        <f t="shared" si="1"/>
        <v>1</v>
      </c>
      <c r="AN6" s="83">
        <f t="shared" si="2"/>
        <v>0.99999999999999989</v>
      </c>
    </row>
    <row r="7" spans="1:40" x14ac:dyDescent="0.45">
      <c r="A7" s="60">
        <v>44066</v>
      </c>
      <c r="B7" s="1" t="s">
        <v>8</v>
      </c>
      <c r="C7" s="1" t="s">
        <v>9</v>
      </c>
      <c r="D7" s="2">
        <v>4684</v>
      </c>
      <c r="E7" s="2">
        <v>3525</v>
      </c>
      <c r="F7" s="2">
        <v>1159</v>
      </c>
      <c r="G7" s="76">
        <v>37552759</v>
      </c>
      <c r="H7" s="76">
        <v>27754107</v>
      </c>
      <c r="I7" s="76">
        <v>9798652</v>
      </c>
      <c r="J7" s="2">
        <v>4461</v>
      </c>
      <c r="K7" s="2">
        <v>176</v>
      </c>
      <c r="L7" s="2">
        <v>47</v>
      </c>
      <c r="M7" s="3">
        <v>34183507</v>
      </c>
      <c r="N7" s="3">
        <v>7663</v>
      </c>
      <c r="O7" s="36">
        <v>0.98</v>
      </c>
      <c r="P7" s="36">
        <v>8.9999999999999993E-3</v>
      </c>
      <c r="Q7" s="36">
        <v>1.0999999999999999E-2</v>
      </c>
      <c r="R7" s="36">
        <v>0.95299999999999996</v>
      </c>
      <c r="S7" s="36">
        <v>3.6999999999999998E-2</v>
      </c>
      <c r="T7" s="36">
        <v>0.01</v>
      </c>
      <c r="U7" s="2">
        <v>40</v>
      </c>
      <c r="V7" s="2">
        <v>93</v>
      </c>
      <c r="W7" s="2">
        <v>71</v>
      </c>
      <c r="X7" s="2">
        <v>22</v>
      </c>
      <c r="Y7" s="76">
        <v>635836</v>
      </c>
      <c r="Z7" s="76">
        <v>490179</v>
      </c>
      <c r="AA7" s="76">
        <v>145657</v>
      </c>
      <c r="AB7" s="2">
        <v>83</v>
      </c>
      <c r="AC7" s="2">
        <v>3</v>
      </c>
      <c r="AD7" s="2">
        <v>47</v>
      </c>
      <c r="AE7" s="3">
        <v>552899</v>
      </c>
      <c r="AF7" s="3">
        <v>6661</v>
      </c>
      <c r="AG7" s="36">
        <v>0.96399999999999997</v>
      </c>
      <c r="AH7" s="36">
        <v>0</v>
      </c>
      <c r="AI7" s="36">
        <v>3.5999999999999997E-2</v>
      </c>
      <c r="AL7" s="83">
        <f t="shared" si="0"/>
        <v>1</v>
      </c>
      <c r="AM7" s="83">
        <f t="shared" si="1"/>
        <v>1</v>
      </c>
      <c r="AN7" s="83">
        <f t="shared" si="2"/>
        <v>1</v>
      </c>
    </row>
    <row r="8" spans="1:40" x14ac:dyDescent="0.45">
      <c r="A8" s="60">
        <v>44066</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44066</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44066</v>
      </c>
      <c r="B10" s="1" t="s">
        <v>12</v>
      </c>
      <c r="C10" s="1" t="s">
        <v>13</v>
      </c>
      <c r="D10" s="2">
        <v>3464</v>
      </c>
      <c r="E10" s="2">
        <v>2242</v>
      </c>
      <c r="F10" s="2">
        <v>1222</v>
      </c>
      <c r="G10" s="76">
        <v>32779777.510000002</v>
      </c>
      <c r="H10" s="76">
        <v>21143033.420000002</v>
      </c>
      <c r="I10" s="76">
        <v>11636744.089999998</v>
      </c>
      <c r="J10" s="2">
        <v>3412</v>
      </c>
      <c r="K10" s="2">
        <v>24</v>
      </c>
      <c r="L10" s="2">
        <v>28</v>
      </c>
      <c r="M10" s="3">
        <v>32273093</v>
      </c>
      <c r="N10" s="3">
        <v>9459</v>
      </c>
      <c r="O10" s="36">
        <v>0.94099999999999995</v>
      </c>
      <c r="P10" s="36">
        <v>1.4E-2</v>
      </c>
      <c r="Q10" s="36">
        <v>4.4999999999999998E-2</v>
      </c>
      <c r="R10" s="36">
        <v>0.98599999999999999</v>
      </c>
      <c r="S10" s="36">
        <v>6.0000000000000001E-3</v>
      </c>
      <c r="T10" s="36">
        <v>8.0000000000000002E-3</v>
      </c>
      <c r="U10" s="2">
        <v>79</v>
      </c>
      <c r="V10" s="2">
        <v>47</v>
      </c>
      <c r="W10" s="2">
        <v>24</v>
      </c>
      <c r="X10" s="2">
        <v>23</v>
      </c>
      <c r="Y10" s="76">
        <v>450200</v>
      </c>
      <c r="Z10" s="76">
        <v>220400</v>
      </c>
      <c r="AA10" s="76">
        <v>229800</v>
      </c>
      <c r="AB10" s="2">
        <v>96</v>
      </c>
      <c r="AC10" s="2">
        <v>2</v>
      </c>
      <c r="AD10" s="2">
        <v>28</v>
      </c>
      <c r="AE10" s="3">
        <v>900860</v>
      </c>
      <c r="AF10" s="3">
        <v>9384</v>
      </c>
      <c r="AG10" s="36">
        <v>0.94799999999999995</v>
      </c>
      <c r="AH10" s="36">
        <v>4.2000000000000003E-2</v>
      </c>
      <c r="AI10" s="36">
        <v>0.01</v>
      </c>
      <c r="AL10" s="83">
        <f t="shared" si="0"/>
        <v>1</v>
      </c>
      <c r="AM10" s="83">
        <f t="shared" si="1"/>
        <v>1</v>
      </c>
      <c r="AN10" s="83">
        <f t="shared" si="2"/>
        <v>1</v>
      </c>
    </row>
    <row r="11" spans="1:40" x14ac:dyDescent="0.45">
      <c r="A11" s="60">
        <v>44066</v>
      </c>
      <c r="B11" s="1" t="s">
        <v>14</v>
      </c>
      <c r="C11" s="1" t="s">
        <v>7</v>
      </c>
      <c r="D11" s="2">
        <v>9702</v>
      </c>
      <c r="E11" s="2">
        <v>6981</v>
      </c>
      <c r="F11" s="2">
        <v>2721</v>
      </c>
      <c r="G11" s="76">
        <v>79880499.420000017</v>
      </c>
      <c r="H11" s="76">
        <v>55902424.520000018</v>
      </c>
      <c r="I11" s="76">
        <v>23978074.899999999</v>
      </c>
      <c r="J11" s="2">
        <v>9437</v>
      </c>
      <c r="K11" s="2">
        <v>139</v>
      </c>
      <c r="L11" s="2">
        <v>135</v>
      </c>
      <c r="M11" s="3">
        <v>77994593</v>
      </c>
      <c r="N11" s="3">
        <v>8265</v>
      </c>
      <c r="O11" s="36">
        <v>0.95899999999999996</v>
      </c>
      <c r="P11" s="36">
        <v>2.5000000000000001E-2</v>
      </c>
      <c r="Q11" s="36">
        <v>1.6E-2</v>
      </c>
      <c r="R11" s="36">
        <v>0.97299999999999998</v>
      </c>
      <c r="S11" s="36">
        <v>1.4E-2</v>
      </c>
      <c r="T11" s="36">
        <v>1.4E-2</v>
      </c>
      <c r="U11" s="2">
        <v>145</v>
      </c>
      <c r="V11" s="2">
        <v>132</v>
      </c>
      <c r="W11" s="2">
        <v>78</v>
      </c>
      <c r="X11" s="2">
        <v>54</v>
      </c>
      <c r="Y11" s="76">
        <v>1111658.05</v>
      </c>
      <c r="Z11" s="76">
        <v>605003.56000000006</v>
      </c>
      <c r="AA11" s="76">
        <v>506654.49</v>
      </c>
      <c r="AB11" s="2">
        <v>141</v>
      </c>
      <c r="AC11" s="2">
        <v>1</v>
      </c>
      <c r="AD11" s="2">
        <v>135</v>
      </c>
      <c r="AE11" s="3">
        <v>1174748</v>
      </c>
      <c r="AF11" s="3">
        <v>8332</v>
      </c>
      <c r="AG11" s="36">
        <v>0.93600000000000005</v>
      </c>
      <c r="AH11" s="36">
        <v>2.1000000000000001E-2</v>
      </c>
      <c r="AI11" s="36">
        <v>4.2999999999999997E-2</v>
      </c>
      <c r="AL11" s="83">
        <f t="shared" si="0"/>
        <v>1.0009999999999999</v>
      </c>
      <c r="AM11" s="83">
        <f t="shared" si="1"/>
        <v>1</v>
      </c>
      <c r="AN11" s="83">
        <f t="shared" si="2"/>
        <v>1</v>
      </c>
    </row>
    <row r="12" spans="1:40" x14ac:dyDescent="0.45">
      <c r="A12" s="60">
        <v>44066</v>
      </c>
      <c r="B12" s="1" t="s">
        <v>15</v>
      </c>
      <c r="C12" s="1" t="s">
        <v>16</v>
      </c>
      <c r="D12" s="2">
        <v>68</v>
      </c>
      <c r="E12" s="2">
        <v>47</v>
      </c>
      <c r="F12" s="2">
        <v>21</v>
      </c>
      <c r="G12" s="76">
        <v>623674</v>
      </c>
      <c r="H12" s="76">
        <v>420674</v>
      </c>
      <c r="I12" s="76">
        <v>203000</v>
      </c>
      <c r="J12" s="2">
        <v>68</v>
      </c>
      <c r="K12" s="2">
        <v>0</v>
      </c>
      <c r="L12" s="2">
        <v>0</v>
      </c>
      <c r="M12" s="3">
        <v>623674</v>
      </c>
      <c r="N12" s="3">
        <v>9172</v>
      </c>
      <c r="O12" s="36">
        <v>1</v>
      </c>
      <c r="P12" s="36">
        <v>0</v>
      </c>
      <c r="Q12" s="36">
        <v>0</v>
      </c>
      <c r="R12" s="36">
        <v>1</v>
      </c>
      <c r="S12" s="36">
        <v>0</v>
      </c>
      <c r="T12" s="36">
        <v>0</v>
      </c>
      <c r="U12" s="2">
        <v>0</v>
      </c>
      <c r="V12" s="2">
        <v>2</v>
      </c>
      <c r="W12" s="2">
        <v>2</v>
      </c>
      <c r="X12" s="2">
        <v>0</v>
      </c>
      <c r="Y12" s="76">
        <v>14000</v>
      </c>
      <c r="Z12" s="76">
        <v>14000</v>
      </c>
      <c r="AA12" s="76">
        <v>0</v>
      </c>
      <c r="AB12" s="2">
        <v>2</v>
      </c>
      <c r="AC12" s="2">
        <v>0</v>
      </c>
      <c r="AD12" s="2">
        <v>0</v>
      </c>
      <c r="AE12" s="3">
        <v>14000</v>
      </c>
      <c r="AF12" s="3">
        <v>7000</v>
      </c>
      <c r="AG12" s="36">
        <v>1</v>
      </c>
      <c r="AH12" s="36">
        <v>0</v>
      </c>
      <c r="AI12" s="36">
        <v>0</v>
      </c>
      <c r="AL12" s="83">
        <f t="shared" si="0"/>
        <v>1</v>
      </c>
      <c r="AM12" s="83">
        <f t="shared" si="1"/>
        <v>1</v>
      </c>
      <c r="AN12" s="83">
        <f t="shared" si="2"/>
        <v>1</v>
      </c>
    </row>
    <row r="13" spans="1:40" x14ac:dyDescent="0.45">
      <c r="A13" s="60">
        <v>44066</v>
      </c>
      <c r="B13" s="1" t="s">
        <v>17</v>
      </c>
      <c r="C13" s="1" t="s">
        <v>3</v>
      </c>
      <c r="D13" s="2">
        <v>19670</v>
      </c>
      <c r="E13" s="2">
        <v>13815</v>
      </c>
      <c r="F13" s="2">
        <v>5855</v>
      </c>
      <c r="G13" s="76">
        <v>166924984.94</v>
      </c>
      <c r="H13" s="76">
        <v>113503116.94</v>
      </c>
      <c r="I13" s="76">
        <v>53421868</v>
      </c>
      <c r="J13" s="2">
        <v>18733</v>
      </c>
      <c r="K13" s="2">
        <v>743</v>
      </c>
      <c r="L13" s="2">
        <v>194</v>
      </c>
      <c r="M13" s="3">
        <v>160101702</v>
      </c>
      <c r="N13" s="3">
        <v>8547</v>
      </c>
      <c r="O13" s="36">
        <v>0.70199999999999996</v>
      </c>
      <c r="P13" s="36">
        <v>0.19800000000000001</v>
      </c>
      <c r="Q13" s="36">
        <v>0.1</v>
      </c>
      <c r="R13" s="36">
        <v>0.95399999999999996</v>
      </c>
      <c r="S13" s="36">
        <v>3.5999999999999997E-2</v>
      </c>
      <c r="T13" s="36">
        <v>0.01</v>
      </c>
      <c r="U13" s="2">
        <v>203</v>
      </c>
      <c r="V13" s="2">
        <v>275</v>
      </c>
      <c r="W13" s="2">
        <v>147</v>
      </c>
      <c r="X13" s="2">
        <v>128</v>
      </c>
      <c r="Y13" s="76">
        <v>2293346</v>
      </c>
      <c r="Z13" s="76">
        <v>1201216</v>
      </c>
      <c r="AA13" s="76">
        <v>1092130</v>
      </c>
      <c r="AB13" s="2">
        <v>256</v>
      </c>
      <c r="AC13" s="2">
        <v>28</v>
      </c>
      <c r="AD13" s="2">
        <v>194</v>
      </c>
      <c r="AE13" s="3">
        <v>2006811</v>
      </c>
      <c r="AF13" s="3">
        <v>7839</v>
      </c>
      <c r="AG13" s="36">
        <v>0.85199999999999998</v>
      </c>
      <c r="AH13" s="36">
        <v>2.7E-2</v>
      </c>
      <c r="AI13" s="36">
        <v>0.121</v>
      </c>
      <c r="AL13" s="83">
        <f t="shared" si="0"/>
        <v>1</v>
      </c>
      <c r="AM13" s="83">
        <f t="shared" si="1"/>
        <v>0.99999999999999989</v>
      </c>
      <c r="AN13" s="83">
        <f t="shared" si="2"/>
        <v>1</v>
      </c>
    </row>
    <row r="14" spans="1:40" x14ac:dyDescent="0.45">
      <c r="A14" s="60">
        <v>44066</v>
      </c>
      <c r="B14" s="1" t="s">
        <v>18</v>
      </c>
      <c r="C14" s="1" t="s">
        <v>19</v>
      </c>
      <c r="D14" s="2">
        <v>4150</v>
      </c>
      <c r="E14" s="2">
        <v>2707</v>
      </c>
      <c r="F14" s="2">
        <v>1443</v>
      </c>
      <c r="G14" s="76">
        <v>40158449</v>
      </c>
      <c r="H14" s="76">
        <v>26074690</v>
      </c>
      <c r="I14" s="76">
        <v>14083759</v>
      </c>
      <c r="J14" s="2">
        <v>4078</v>
      </c>
      <c r="K14" s="2">
        <v>24</v>
      </c>
      <c r="L14" s="2">
        <v>48</v>
      </c>
      <c r="M14" s="3">
        <v>39461800</v>
      </c>
      <c r="N14" s="3">
        <v>9677</v>
      </c>
      <c r="O14" s="36">
        <v>0.95099999999999996</v>
      </c>
      <c r="P14" s="36">
        <v>4.2999999999999997E-2</v>
      </c>
      <c r="Q14" s="36">
        <v>6.0000000000000001E-3</v>
      </c>
      <c r="R14" s="36">
        <v>0.98299999999999998</v>
      </c>
      <c r="S14" s="36">
        <v>5.0000000000000001E-3</v>
      </c>
      <c r="T14" s="36">
        <v>1.2E-2</v>
      </c>
      <c r="U14" s="2">
        <v>76</v>
      </c>
      <c r="V14" s="2">
        <v>62</v>
      </c>
      <c r="W14" s="2">
        <v>40</v>
      </c>
      <c r="X14" s="2">
        <v>22</v>
      </c>
      <c r="Y14" s="76">
        <v>600703</v>
      </c>
      <c r="Z14" s="76">
        <v>380703</v>
      </c>
      <c r="AA14" s="76">
        <v>220000</v>
      </c>
      <c r="AB14" s="2">
        <v>90</v>
      </c>
      <c r="AC14" s="2">
        <v>0</v>
      </c>
      <c r="AD14" s="2">
        <v>48</v>
      </c>
      <c r="AE14" s="3">
        <v>866923</v>
      </c>
      <c r="AF14" s="3">
        <v>9632</v>
      </c>
      <c r="AG14" s="36">
        <v>0.98899999999999999</v>
      </c>
      <c r="AH14" s="36">
        <v>0</v>
      </c>
      <c r="AI14" s="36">
        <v>1.0999999999999999E-2</v>
      </c>
      <c r="AL14" s="83">
        <f t="shared" si="0"/>
        <v>1</v>
      </c>
      <c r="AM14" s="83">
        <f t="shared" si="1"/>
        <v>1</v>
      </c>
      <c r="AN14" s="83">
        <f t="shared" si="2"/>
        <v>1</v>
      </c>
    </row>
    <row r="15" spans="1:40" x14ac:dyDescent="0.45">
      <c r="A15" s="60">
        <v>44066</v>
      </c>
      <c r="B15" s="1" t="s">
        <v>20</v>
      </c>
      <c r="C15" s="1" t="s">
        <v>21</v>
      </c>
      <c r="D15" s="2">
        <v>4957</v>
      </c>
      <c r="E15" s="2">
        <v>3864</v>
      </c>
      <c r="F15" s="2">
        <v>1093</v>
      </c>
      <c r="G15" s="76">
        <v>40874432</v>
      </c>
      <c r="H15" s="76">
        <v>31088444</v>
      </c>
      <c r="I15" s="76">
        <v>9785988</v>
      </c>
      <c r="J15" s="2">
        <v>4915</v>
      </c>
      <c r="K15" s="2">
        <v>41</v>
      </c>
      <c r="L15" s="2">
        <v>1</v>
      </c>
      <c r="M15" s="3">
        <v>40531329</v>
      </c>
      <c r="N15" s="3">
        <v>8246</v>
      </c>
      <c r="O15" s="36">
        <v>0.74099999999999999</v>
      </c>
      <c r="P15" s="36">
        <v>0.10199999999999999</v>
      </c>
      <c r="Q15" s="36">
        <v>0.157</v>
      </c>
      <c r="R15" s="36">
        <v>0.99199999999999999</v>
      </c>
      <c r="S15" s="36">
        <v>8.0000000000000002E-3</v>
      </c>
      <c r="T15" s="36">
        <v>0</v>
      </c>
      <c r="U15" s="2">
        <v>0</v>
      </c>
      <c r="V15" s="2">
        <v>71</v>
      </c>
      <c r="W15" s="2">
        <v>39</v>
      </c>
      <c r="X15" s="2">
        <v>32</v>
      </c>
      <c r="Y15" s="76">
        <v>555783</v>
      </c>
      <c r="Z15" s="76">
        <v>262989</v>
      </c>
      <c r="AA15" s="76">
        <v>292794</v>
      </c>
      <c r="AB15" s="2">
        <v>69</v>
      </c>
      <c r="AC15" s="2">
        <v>1</v>
      </c>
      <c r="AD15" s="2">
        <v>1</v>
      </c>
      <c r="AE15" s="3">
        <v>535783</v>
      </c>
      <c r="AF15" s="3">
        <v>7765</v>
      </c>
      <c r="AG15" s="36">
        <v>1</v>
      </c>
      <c r="AH15" s="36">
        <v>0</v>
      </c>
      <c r="AI15" s="36">
        <v>0</v>
      </c>
      <c r="AL15" s="83">
        <f t="shared" si="0"/>
        <v>1</v>
      </c>
      <c r="AM15" s="83">
        <f t="shared" si="1"/>
        <v>1</v>
      </c>
      <c r="AN15" s="83">
        <f t="shared" si="2"/>
        <v>1</v>
      </c>
    </row>
    <row r="16" spans="1:40" x14ac:dyDescent="0.45">
      <c r="A16" s="60">
        <v>44066</v>
      </c>
      <c r="B16" s="1" t="s">
        <v>22</v>
      </c>
      <c r="C16" s="1" t="s">
        <v>23</v>
      </c>
      <c r="D16" s="2">
        <v>1282</v>
      </c>
      <c r="E16" s="2">
        <v>971</v>
      </c>
      <c r="F16" s="2">
        <v>311</v>
      </c>
      <c r="G16" s="76">
        <v>9298625</v>
      </c>
      <c r="H16" s="76">
        <v>6827359</v>
      </c>
      <c r="I16" s="76">
        <v>2471266</v>
      </c>
      <c r="J16" s="2">
        <v>1238</v>
      </c>
      <c r="K16" s="2">
        <v>22</v>
      </c>
      <c r="L16" s="2">
        <v>22</v>
      </c>
      <c r="M16" s="3">
        <v>8908682</v>
      </c>
      <c r="N16" s="3">
        <v>7196</v>
      </c>
      <c r="O16" s="36">
        <v>0.98099999999999998</v>
      </c>
      <c r="P16" s="36">
        <v>1.6E-2</v>
      </c>
      <c r="Q16" s="36">
        <v>3.0000000000000001E-3</v>
      </c>
      <c r="R16" s="36">
        <v>0.96699999999999997</v>
      </c>
      <c r="S16" s="36">
        <v>1.6E-2</v>
      </c>
      <c r="T16" s="36">
        <v>1.7000000000000001E-2</v>
      </c>
      <c r="U16" s="2">
        <v>18</v>
      </c>
      <c r="V16" s="2">
        <v>18</v>
      </c>
      <c r="W16" s="2">
        <v>9</v>
      </c>
      <c r="X16" s="2">
        <v>9</v>
      </c>
      <c r="Y16" s="76">
        <v>146215</v>
      </c>
      <c r="Z16" s="76">
        <v>66759</v>
      </c>
      <c r="AA16" s="76">
        <v>79456</v>
      </c>
      <c r="AB16" s="2">
        <v>14</v>
      </c>
      <c r="AC16" s="2">
        <v>0</v>
      </c>
      <c r="AD16" s="2">
        <v>22</v>
      </c>
      <c r="AE16" s="3">
        <v>105259</v>
      </c>
      <c r="AF16" s="3">
        <v>7519</v>
      </c>
      <c r="AG16" s="36">
        <v>0.92900000000000005</v>
      </c>
      <c r="AH16" s="36">
        <v>7.0999999999999994E-2</v>
      </c>
      <c r="AI16" s="36">
        <v>0</v>
      </c>
      <c r="AL16" s="83">
        <f t="shared" si="0"/>
        <v>1</v>
      </c>
      <c r="AM16" s="83">
        <f t="shared" si="1"/>
        <v>1</v>
      </c>
      <c r="AN16" s="83">
        <f t="shared" si="2"/>
        <v>1</v>
      </c>
    </row>
    <row r="17" spans="1:40" x14ac:dyDescent="0.45">
      <c r="A17" s="60">
        <v>44066</v>
      </c>
      <c r="B17" s="1" t="s">
        <v>24</v>
      </c>
      <c r="C17" s="1" t="s">
        <v>25</v>
      </c>
      <c r="D17" s="2">
        <v>1912</v>
      </c>
      <c r="E17" s="2">
        <v>1637</v>
      </c>
      <c r="F17" s="2">
        <v>275</v>
      </c>
      <c r="G17" s="76">
        <v>11836852</v>
      </c>
      <c r="H17" s="76">
        <v>9842803</v>
      </c>
      <c r="I17" s="76">
        <v>1994049</v>
      </c>
      <c r="J17" s="2">
        <v>1757</v>
      </c>
      <c r="K17" s="2">
        <v>112</v>
      </c>
      <c r="L17" s="2">
        <v>43</v>
      </c>
      <c r="M17" s="3">
        <v>10894131</v>
      </c>
      <c r="N17" s="3">
        <v>6200</v>
      </c>
      <c r="O17" s="36">
        <v>0.91400000000000003</v>
      </c>
      <c r="P17" s="36">
        <v>3.5000000000000003E-2</v>
      </c>
      <c r="Q17" s="36">
        <v>5.0999999999999997E-2</v>
      </c>
      <c r="R17" s="36">
        <v>0.91900000000000004</v>
      </c>
      <c r="S17" s="36">
        <v>5.8999999999999997E-2</v>
      </c>
      <c r="T17" s="36">
        <v>2.1999999999999999E-2</v>
      </c>
      <c r="U17" s="2">
        <v>69</v>
      </c>
      <c r="V17" s="2">
        <v>30</v>
      </c>
      <c r="W17" s="2">
        <v>24</v>
      </c>
      <c r="X17" s="2">
        <v>6</v>
      </c>
      <c r="Y17" s="76">
        <v>195587</v>
      </c>
      <c r="Z17" s="76">
        <v>153949</v>
      </c>
      <c r="AA17" s="76">
        <v>41638</v>
      </c>
      <c r="AB17" s="2">
        <v>53</v>
      </c>
      <c r="AC17" s="2">
        <v>3</v>
      </c>
      <c r="AD17" s="2">
        <v>43</v>
      </c>
      <c r="AE17" s="3">
        <v>315456</v>
      </c>
      <c r="AF17" s="3">
        <v>5952</v>
      </c>
      <c r="AG17" s="36">
        <v>0.94299999999999995</v>
      </c>
      <c r="AH17" s="36">
        <v>0</v>
      </c>
      <c r="AI17" s="36">
        <v>5.7000000000000002E-2</v>
      </c>
      <c r="AL17" s="83">
        <f t="shared" si="0"/>
        <v>1</v>
      </c>
      <c r="AM17" s="83">
        <f t="shared" si="1"/>
        <v>1</v>
      </c>
      <c r="AN17" s="83">
        <f t="shared" si="2"/>
        <v>1</v>
      </c>
    </row>
    <row r="18" spans="1:40" x14ac:dyDescent="0.45">
      <c r="A18" s="60">
        <v>44066</v>
      </c>
      <c r="B18" s="1" t="s">
        <v>26</v>
      </c>
      <c r="C18" s="1" t="s">
        <v>27</v>
      </c>
      <c r="D18" s="2">
        <v>9010</v>
      </c>
      <c r="E18" s="2">
        <v>6483</v>
      </c>
      <c r="F18" s="2">
        <v>2527</v>
      </c>
      <c r="G18" s="76">
        <v>70728899</v>
      </c>
      <c r="H18" s="76">
        <v>48727200</v>
      </c>
      <c r="I18" s="76">
        <v>22001699</v>
      </c>
      <c r="J18" s="2">
        <v>8618</v>
      </c>
      <c r="K18" s="2">
        <v>132</v>
      </c>
      <c r="L18" s="2">
        <v>260</v>
      </c>
      <c r="M18" s="3">
        <v>67299319</v>
      </c>
      <c r="N18" s="3">
        <v>7809</v>
      </c>
      <c r="O18" s="36">
        <v>0.89700000000000002</v>
      </c>
      <c r="P18" s="36">
        <v>5.1999999999999998E-2</v>
      </c>
      <c r="Q18" s="36">
        <v>5.0999999999999997E-2</v>
      </c>
      <c r="R18" s="36">
        <v>0.95699999999999996</v>
      </c>
      <c r="S18" s="36">
        <v>1.4E-2</v>
      </c>
      <c r="T18" s="36">
        <v>2.9000000000000001E-2</v>
      </c>
      <c r="U18" s="2">
        <v>270</v>
      </c>
      <c r="V18" s="2">
        <v>147</v>
      </c>
      <c r="W18" s="2">
        <v>89</v>
      </c>
      <c r="X18" s="2">
        <v>58</v>
      </c>
      <c r="Y18" s="76">
        <v>1143059</v>
      </c>
      <c r="Z18" s="76">
        <v>669165</v>
      </c>
      <c r="AA18" s="76">
        <v>473894</v>
      </c>
      <c r="AB18" s="2">
        <v>150</v>
      </c>
      <c r="AC18" s="2">
        <v>7</v>
      </c>
      <c r="AD18" s="2">
        <v>260</v>
      </c>
      <c r="AE18" s="3">
        <v>1208000</v>
      </c>
      <c r="AF18" s="3">
        <v>8053</v>
      </c>
      <c r="AG18" s="36">
        <v>0.82699999999999996</v>
      </c>
      <c r="AH18" s="36">
        <v>9.2999999999999999E-2</v>
      </c>
      <c r="AI18" s="36">
        <v>0.08</v>
      </c>
      <c r="AL18" s="83">
        <f t="shared" si="0"/>
        <v>1</v>
      </c>
      <c r="AM18" s="83">
        <f t="shared" si="1"/>
        <v>1</v>
      </c>
      <c r="AN18" s="83">
        <f t="shared" si="2"/>
        <v>0.99999999999999989</v>
      </c>
    </row>
    <row r="19" spans="1:40" x14ac:dyDescent="0.45">
      <c r="A19" s="60">
        <v>44066</v>
      </c>
      <c r="B19" s="1" t="s">
        <v>28</v>
      </c>
      <c r="C19" s="1" t="s">
        <v>29</v>
      </c>
      <c r="D19" s="2">
        <v>29328</v>
      </c>
      <c r="E19" s="2">
        <v>21151</v>
      </c>
      <c r="F19" s="2">
        <v>8177</v>
      </c>
      <c r="G19" s="76">
        <v>218040495</v>
      </c>
      <c r="H19" s="76">
        <v>152632749</v>
      </c>
      <c r="I19" s="76">
        <v>65407746</v>
      </c>
      <c r="J19" s="2">
        <v>28498</v>
      </c>
      <c r="K19" s="2">
        <v>702</v>
      </c>
      <c r="L19" s="2">
        <v>128</v>
      </c>
      <c r="M19" s="3">
        <v>211999672</v>
      </c>
      <c r="N19" s="3">
        <v>7439</v>
      </c>
      <c r="O19" s="36">
        <v>0.98599999999999999</v>
      </c>
      <c r="P19" s="36">
        <v>8.0000000000000002E-3</v>
      </c>
      <c r="Q19" s="36">
        <v>5.0000000000000001E-3</v>
      </c>
      <c r="R19" s="36">
        <v>0.97199999999999998</v>
      </c>
      <c r="S19" s="36">
        <v>2.4E-2</v>
      </c>
      <c r="T19" s="36">
        <v>4.0000000000000001E-3</v>
      </c>
      <c r="U19" s="2">
        <v>337</v>
      </c>
      <c r="V19" s="2">
        <v>335</v>
      </c>
      <c r="W19" s="2">
        <v>135</v>
      </c>
      <c r="X19" s="2">
        <v>200</v>
      </c>
      <c r="Y19" s="76">
        <v>2500465</v>
      </c>
      <c r="Z19" s="76">
        <v>1010628</v>
      </c>
      <c r="AA19" s="76">
        <v>1489837</v>
      </c>
      <c r="AB19" s="2">
        <v>543</v>
      </c>
      <c r="AC19" s="2">
        <v>1</v>
      </c>
      <c r="AD19" s="2">
        <v>128</v>
      </c>
      <c r="AE19" s="3">
        <v>3924193</v>
      </c>
      <c r="AF19" s="3">
        <v>7227</v>
      </c>
      <c r="AG19" s="36">
        <v>0.99399999999999999</v>
      </c>
      <c r="AH19" s="36">
        <v>2E-3</v>
      </c>
      <c r="AI19" s="36">
        <v>4.0000000000000001E-3</v>
      </c>
      <c r="AL19" s="83">
        <f t="shared" si="0"/>
        <v>1</v>
      </c>
      <c r="AM19" s="83">
        <f t="shared" si="1"/>
        <v>0.999</v>
      </c>
      <c r="AN19" s="83">
        <f t="shared" si="2"/>
        <v>1</v>
      </c>
    </row>
    <row r="20" spans="1:40" x14ac:dyDescent="0.45">
      <c r="A20" s="60">
        <v>44066</v>
      </c>
      <c r="B20" s="1" t="s">
        <v>30</v>
      </c>
      <c r="C20" s="1" t="s">
        <v>31</v>
      </c>
      <c r="D20" s="2">
        <v>582178</v>
      </c>
      <c r="E20" s="2">
        <v>419479</v>
      </c>
      <c r="F20" s="2">
        <v>162699</v>
      </c>
      <c r="G20" s="76">
        <v>4480350681</v>
      </c>
      <c r="H20" s="76">
        <v>3113160221</v>
      </c>
      <c r="I20" s="76">
        <v>1367190460</v>
      </c>
      <c r="J20" s="2">
        <v>566932</v>
      </c>
      <c r="K20" s="2">
        <v>8575</v>
      </c>
      <c r="L20" s="2">
        <v>6671</v>
      </c>
      <c r="M20" s="3">
        <v>4357949846</v>
      </c>
      <c r="N20" s="3">
        <v>7687</v>
      </c>
      <c r="O20" s="36">
        <v>0.97299999999999998</v>
      </c>
      <c r="P20" s="36">
        <v>1.4E-2</v>
      </c>
      <c r="Q20" s="36">
        <v>1.2999999999999999E-2</v>
      </c>
      <c r="R20" s="36">
        <v>0.97399999999999998</v>
      </c>
      <c r="S20" s="36">
        <v>1.4999999999999999E-2</v>
      </c>
      <c r="T20" s="36">
        <v>1.0999999999999999E-2</v>
      </c>
      <c r="U20" s="2">
        <v>7822</v>
      </c>
      <c r="V20" s="2">
        <v>7946</v>
      </c>
      <c r="W20" s="2">
        <v>4372</v>
      </c>
      <c r="X20" s="2">
        <v>3574</v>
      </c>
      <c r="Y20" s="76">
        <v>59288799</v>
      </c>
      <c r="Z20" s="76">
        <v>32233524</v>
      </c>
      <c r="AA20" s="76">
        <v>27055275</v>
      </c>
      <c r="AB20" s="2">
        <v>9043</v>
      </c>
      <c r="AC20" s="2">
        <v>54</v>
      </c>
      <c r="AD20" s="2">
        <v>6671</v>
      </c>
      <c r="AE20" s="3">
        <v>67305187</v>
      </c>
      <c r="AF20" s="3">
        <v>7443</v>
      </c>
      <c r="AG20" s="36">
        <v>0.98099999999999998</v>
      </c>
      <c r="AH20" s="36">
        <v>6.0000000000000001E-3</v>
      </c>
      <c r="AI20" s="36">
        <v>1.2999999999999999E-2</v>
      </c>
      <c r="AL20" s="83">
        <f t="shared" si="0"/>
        <v>1</v>
      </c>
      <c r="AM20" s="83">
        <f t="shared" si="1"/>
        <v>1</v>
      </c>
      <c r="AN20" s="83">
        <f t="shared" si="2"/>
        <v>1</v>
      </c>
    </row>
    <row r="21" spans="1:40" x14ac:dyDescent="0.45">
      <c r="A21" s="60">
        <v>44066</v>
      </c>
      <c r="B21" s="1" t="s">
        <v>32</v>
      </c>
      <c r="C21" s="1" t="s">
        <v>33</v>
      </c>
      <c r="D21" s="2">
        <v>58141</v>
      </c>
      <c r="E21" s="2">
        <v>52826</v>
      </c>
      <c r="F21" s="2">
        <v>5315</v>
      </c>
      <c r="G21" s="76">
        <v>136858607</v>
      </c>
      <c r="H21" s="76">
        <v>128250556</v>
      </c>
      <c r="I21" s="76">
        <v>8608051</v>
      </c>
      <c r="J21" s="2">
        <v>55905</v>
      </c>
      <c r="K21" s="2">
        <v>1675</v>
      </c>
      <c r="L21" s="2">
        <v>561</v>
      </c>
      <c r="M21" s="3">
        <v>121145024</v>
      </c>
      <c r="N21" s="3">
        <v>2167</v>
      </c>
      <c r="O21" s="36">
        <v>0.97799999999999998</v>
      </c>
      <c r="P21" s="36">
        <v>1.2999999999999999E-2</v>
      </c>
      <c r="Q21" s="36">
        <v>8.9999999999999993E-3</v>
      </c>
      <c r="R21" s="36">
        <v>0.96199999999999997</v>
      </c>
      <c r="S21" s="36">
        <v>2.9000000000000001E-2</v>
      </c>
      <c r="T21" s="36">
        <v>0.01</v>
      </c>
      <c r="U21" s="2">
        <v>839</v>
      </c>
      <c r="V21" s="2">
        <v>792</v>
      </c>
      <c r="W21" s="2">
        <v>593</v>
      </c>
      <c r="X21" s="2">
        <v>199</v>
      </c>
      <c r="Y21" s="76">
        <v>1760046</v>
      </c>
      <c r="Z21" s="76">
        <v>1459948</v>
      </c>
      <c r="AA21" s="76">
        <v>300098</v>
      </c>
      <c r="AB21" s="2">
        <v>1057</v>
      </c>
      <c r="AC21" s="2">
        <v>13</v>
      </c>
      <c r="AD21" s="2">
        <v>561</v>
      </c>
      <c r="AE21" s="3">
        <v>2025298</v>
      </c>
      <c r="AF21" s="3">
        <v>1916</v>
      </c>
      <c r="AG21" s="36">
        <v>0.97899999999999998</v>
      </c>
      <c r="AH21" s="36">
        <v>4.0000000000000001E-3</v>
      </c>
      <c r="AI21" s="36">
        <v>1.7000000000000001E-2</v>
      </c>
      <c r="AL21" s="83">
        <f t="shared" si="0"/>
        <v>1.0009999999999999</v>
      </c>
      <c r="AM21" s="83">
        <f t="shared" si="1"/>
        <v>1</v>
      </c>
      <c r="AN21" s="83">
        <f t="shared" si="2"/>
        <v>1</v>
      </c>
    </row>
    <row r="22" spans="1:40" x14ac:dyDescent="0.45">
      <c r="A22" s="60">
        <v>44066</v>
      </c>
      <c r="B22" s="1" t="s">
        <v>34</v>
      </c>
      <c r="C22" s="1" t="s">
        <v>35</v>
      </c>
      <c r="D22" s="2">
        <v>1173</v>
      </c>
      <c r="E22" s="2">
        <v>798</v>
      </c>
      <c r="F22" s="2">
        <v>375</v>
      </c>
      <c r="G22" s="76">
        <v>11144487.83</v>
      </c>
      <c r="H22" s="76">
        <v>7566780.6500000004</v>
      </c>
      <c r="I22" s="76">
        <v>3577707.18</v>
      </c>
      <c r="J22" s="2">
        <v>1136</v>
      </c>
      <c r="K22" s="2">
        <v>16</v>
      </c>
      <c r="L22" s="2">
        <v>21</v>
      </c>
      <c r="M22" s="3">
        <v>10802006</v>
      </c>
      <c r="N22" s="3">
        <v>9509</v>
      </c>
      <c r="O22" s="36">
        <v>0.57999999999999996</v>
      </c>
      <c r="P22" s="36">
        <v>0.25</v>
      </c>
      <c r="Q22" s="36">
        <v>0.17</v>
      </c>
      <c r="R22" s="36">
        <v>0.96799999999999997</v>
      </c>
      <c r="S22" s="36">
        <v>1.4E-2</v>
      </c>
      <c r="T22" s="36">
        <v>1.7999999999999999E-2</v>
      </c>
      <c r="U22" s="2">
        <v>25</v>
      </c>
      <c r="V22" s="2">
        <v>15</v>
      </c>
      <c r="W22" s="2">
        <v>8</v>
      </c>
      <c r="X22" s="2">
        <v>7</v>
      </c>
      <c r="Y22" s="76">
        <v>132570</v>
      </c>
      <c r="Z22" s="76">
        <v>67570</v>
      </c>
      <c r="AA22" s="76">
        <v>65000</v>
      </c>
      <c r="AB22" s="2">
        <v>19</v>
      </c>
      <c r="AC22" s="2">
        <v>0</v>
      </c>
      <c r="AD22" s="2">
        <v>21</v>
      </c>
      <c r="AE22" s="3">
        <v>170822</v>
      </c>
      <c r="AF22" s="3">
        <v>8991</v>
      </c>
      <c r="AG22" s="36">
        <v>0.316</v>
      </c>
      <c r="AH22" s="36">
        <v>0.26300000000000001</v>
      </c>
      <c r="AI22" s="36">
        <v>0.42099999999999999</v>
      </c>
      <c r="AL22" s="83">
        <f t="shared" si="0"/>
        <v>1</v>
      </c>
      <c r="AM22" s="83">
        <f t="shared" si="1"/>
        <v>1</v>
      </c>
      <c r="AN22" s="83">
        <f t="shared" si="2"/>
        <v>1</v>
      </c>
    </row>
    <row r="23" spans="1:40" x14ac:dyDescent="0.45">
      <c r="A23" s="60">
        <v>44066</v>
      </c>
      <c r="B23" s="1" t="s">
        <v>36</v>
      </c>
      <c r="C23" s="1" t="s">
        <v>37</v>
      </c>
      <c r="D23" s="2">
        <v>522</v>
      </c>
      <c r="E23" s="2">
        <v>340</v>
      </c>
      <c r="F23" s="2">
        <v>182</v>
      </c>
      <c r="G23" s="76">
        <v>4959402</v>
      </c>
      <c r="H23" s="76">
        <v>3196580</v>
      </c>
      <c r="I23" s="76">
        <v>1762822</v>
      </c>
      <c r="J23" s="2">
        <v>509</v>
      </c>
      <c r="K23" s="2">
        <v>5</v>
      </c>
      <c r="L23" s="2">
        <v>8</v>
      </c>
      <c r="M23" s="3">
        <v>4845154</v>
      </c>
      <c r="N23" s="3">
        <v>9519</v>
      </c>
      <c r="O23" s="36">
        <v>0.98599999999999999</v>
      </c>
      <c r="P23" s="36">
        <v>1.2E-2</v>
      </c>
      <c r="Q23" s="36">
        <v>2E-3</v>
      </c>
      <c r="R23" s="36">
        <v>0.97499999999999998</v>
      </c>
      <c r="S23" s="36">
        <v>0.01</v>
      </c>
      <c r="T23" s="36">
        <v>1.4999999999999999E-2</v>
      </c>
      <c r="U23" s="2">
        <v>5</v>
      </c>
      <c r="V23" s="2">
        <v>12</v>
      </c>
      <c r="W23" s="2">
        <v>8</v>
      </c>
      <c r="X23" s="2">
        <v>4</v>
      </c>
      <c r="Y23" s="76">
        <v>108500</v>
      </c>
      <c r="Z23" s="76">
        <v>69000</v>
      </c>
      <c r="AA23" s="76">
        <v>39500</v>
      </c>
      <c r="AB23" s="2">
        <v>8</v>
      </c>
      <c r="AC23" s="2">
        <v>1</v>
      </c>
      <c r="AD23" s="2">
        <v>8</v>
      </c>
      <c r="AE23" s="3">
        <v>71000</v>
      </c>
      <c r="AF23" s="3">
        <v>8875</v>
      </c>
      <c r="AG23" s="36">
        <v>0.875</v>
      </c>
      <c r="AH23" s="36">
        <v>0.125</v>
      </c>
      <c r="AI23" s="36">
        <v>0</v>
      </c>
      <c r="AL23" s="83">
        <f t="shared" si="0"/>
        <v>1</v>
      </c>
      <c r="AM23" s="83">
        <f t="shared" si="1"/>
        <v>1</v>
      </c>
      <c r="AN23" s="83">
        <f t="shared" si="2"/>
        <v>1</v>
      </c>
    </row>
    <row r="24" spans="1:40" x14ac:dyDescent="0.45">
      <c r="A24" s="60">
        <v>44066</v>
      </c>
      <c r="B24" s="1" t="s">
        <v>38</v>
      </c>
      <c r="C24" s="1" t="s">
        <v>39</v>
      </c>
      <c r="D24" s="2">
        <v>17</v>
      </c>
      <c r="E24" s="2">
        <v>11</v>
      </c>
      <c r="F24" s="2">
        <v>6</v>
      </c>
      <c r="G24" s="76">
        <v>170000</v>
      </c>
      <c r="H24" s="76">
        <v>110000</v>
      </c>
      <c r="I24" s="76">
        <v>60000</v>
      </c>
      <c r="J24" s="2">
        <v>17</v>
      </c>
      <c r="K24" s="2">
        <v>0</v>
      </c>
      <c r="L24" s="2">
        <v>0</v>
      </c>
      <c r="M24" s="3">
        <v>170000</v>
      </c>
      <c r="N24" s="3">
        <v>10000</v>
      </c>
      <c r="O24" s="36">
        <v>0.76500000000000001</v>
      </c>
      <c r="P24" s="36">
        <v>0.17599999999999999</v>
      </c>
      <c r="Q24" s="36">
        <v>5.8999999999999997E-2</v>
      </c>
      <c r="R24" s="36">
        <v>1</v>
      </c>
      <c r="S24" s="36">
        <v>0</v>
      </c>
      <c r="T24" s="36">
        <v>0</v>
      </c>
      <c r="U24" s="2">
        <v>0</v>
      </c>
      <c r="V24" s="2">
        <v>0</v>
      </c>
      <c r="W24" s="2">
        <v>0</v>
      </c>
      <c r="X24" s="2">
        <v>0</v>
      </c>
      <c r="Y24" s="76">
        <v>0</v>
      </c>
      <c r="Z24" s="76">
        <v>0</v>
      </c>
      <c r="AA24" s="76">
        <v>0</v>
      </c>
      <c r="AB24" s="2">
        <v>0</v>
      </c>
      <c r="AC24" s="2">
        <v>0</v>
      </c>
      <c r="AD24" s="2">
        <v>0</v>
      </c>
      <c r="AE24" s="3">
        <v>0</v>
      </c>
      <c r="AF24" s="3">
        <v>0</v>
      </c>
      <c r="AG24" s="36">
        <v>0</v>
      </c>
      <c r="AH24" s="36">
        <v>0</v>
      </c>
      <c r="AI24" s="36">
        <v>0</v>
      </c>
      <c r="AL24" s="83">
        <f t="shared" si="0"/>
        <v>1</v>
      </c>
      <c r="AM24" s="83">
        <f t="shared" si="1"/>
        <v>1</v>
      </c>
      <c r="AN24" s="83">
        <f t="shared" si="2"/>
        <v>0</v>
      </c>
    </row>
    <row r="25" spans="1:40" x14ac:dyDescent="0.45">
      <c r="A25" s="60">
        <v>44066</v>
      </c>
      <c r="B25" s="1" t="s">
        <v>40</v>
      </c>
      <c r="C25" s="1" t="s">
        <v>41</v>
      </c>
      <c r="D25" s="2">
        <v>453</v>
      </c>
      <c r="E25" s="2">
        <v>292</v>
      </c>
      <c r="F25" s="2">
        <v>161</v>
      </c>
      <c r="G25" s="76">
        <v>4285800.1500000004</v>
      </c>
      <c r="H25" s="76">
        <v>2749192.4600000004</v>
      </c>
      <c r="I25" s="76">
        <v>1536607.69</v>
      </c>
      <c r="J25" s="2">
        <v>442</v>
      </c>
      <c r="K25" s="2">
        <v>5</v>
      </c>
      <c r="L25" s="2">
        <v>6</v>
      </c>
      <c r="M25" s="3">
        <v>4162232</v>
      </c>
      <c r="N25" s="3">
        <v>9417</v>
      </c>
      <c r="O25" s="36">
        <v>0.91</v>
      </c>
      <c r="P25" s="36">
        <v>3.5999999999999997E-2</v>
      </c>
      <c r="Q25" s="36">
        <v>5.3999999999999999E-2</v>
      </c>
      <c r="R25" s="36">
        <v>0.97799999999999998</v>
      </c>
      <c r="S25" s="36">
        <v>8.9999999999999993E-3</v>
      </c>
      <c r="T25" s="36">
        <v>1.2999999999999999E-2</v>
      </c>
      <c r="U25" s="2">
        <v>21</v>
      </c>
      <c r="V25" s="2">
        <v>7</v>
      </c>
      <c r="W25" s="2">
        <v>2</v>
      </c>
      <c r="X25" s="2">
        <v>5</v>
      </c>
      <c r="Y25" s="76">
        <v>56341</v>
      </c>
      <c r="Z25" s="76">
        <v>20000</v>
      </c>
      <c r="AA25" s="76">
        <v>36341</v>
      </c>
      <c r="AB25" s="2">
        <v>22</v>
      </c>
      <c r="AC25" s="2">
        <v>0</v>
      </c>
      <c r="AD25" s="2">
        <v>6</v>
      </c>
      <c r="AE25" s="3">
        <v>210000</v>
      </c>
      <c r="AF25" s="3">
        <v>9545</v>
      </c>
      <c r="AG25" s="36">
        <v>0.95499999999999996</v>
      </c>
      <c r="AH25" s="36">
        <v>4.4999999999999998E-2</v>
      </c>
      <c r="AI25" s="36">
        <v>0</v>
      </c>
      <c r="AL25" s="83">
        <f t="shared" si="0"/>
        <v>1</v>
      </c>
      <c r="AM25" s="83">
        <f t="shared" si="1"/>
        <v>1</v>
      </c>
      <c r="AN25" s="83">
        <f t="shared" si="2"/>
        <v>1</v>
      </c>
    </row>
    <row r="26" spans="1:40" x14ac:dyDescent="0.45">
      <c r="A26" s="60">
        <v>44066</v>
      </c>
      <c r="B26" s="1" t="s">
        <v>42</v>
      </c>
      <c r="C26" s="1" t="s">
        <v>43</v>
      </c>
      <c r="D26" s="2">
        <v>30370</v>
      </c>
      <c r="E26" s="2">
        <v>20078</v>
      </c>
      <c r="F26" s="2">
        <v>10292</v>
      </c>
      <c r="G26" s="76">
        <v>266199654.47999999</v>
      </c>
      <c r="H26" s="76">
        <v>173391659.39999998</v>
      </c>
      <c r="I26" s="76">
        <v>92807995.079999998</v>
      </c>
      <c r="J26" s="2">
        <v>29878</v>
      </c>
      <c r="K26" s="2">
        <v>253</v>
      </c>
      <c r="L26" s="2">
        <v>239</v>
      </c>
      <c r="M26" s="3">
        <v>261992140</v>
      </c>
      <c r="N26" s="3">
        <v>8769</v>
      </c>
      <c r="O26" s="36">
        <v>0.98</v>
      </c>
      <c r="P26" s="36">
        <v>1.4E-2</v>
      </c>
      <c r="Q26" s="36">
        <v>6.0000000000000001E-3</v>
      </c>
      <c r="R26" s="36">
        <v>0.98399999999999999</v>
      </c>
      <c r="S26" s="36">
        <v>8.0000000000000002E-3</v>
      </c>
      <c r="T26" s="36">
        <v>8.0000000000000002E-3</v>
      </c>
      <c r="U26" s="2">
        <v>366</v>
      </c>
      <c r="V26" s="2">
        <v>409</v>
      </c>
      <c r="W26" s="2">
        <v>190</v>
      </c>
      <c r="X26" s="2">
        <v>219</v>
      </c>
      <c r="Y26" s="76">
        <v>3497476</v>
      </c>
      <c r="Z26" s="76">
        <v>1579371</v>
      </c>
      <c r="AA26" s="76">
        <v>1918105</v>
      </c>
      <c r="AB26" s="2">
        <v>531</v>
      </c>
      <c r="AC26" s="2">
        <v>5</v>
      </c>
      <c r="AD26" s="2">
        <v>239</v>
      </c>
      <c r="AE26" s="3">
        <v>4520248</v>
      </c>
      <c r="AF26" s="3">
        <v>8513</v>
      </c>
      <c r="AG26" s="36">
        <v>0.99099999999999999</v>
      </c>
      <c r="AH26" s="36">
        <v>6.0000000000000001E-3</v>
      </c>
      <c r="AI26" s="36">
        <v>4.0000000000000001E-3</v>
      </c>
      <c r="AL26" s="83">
        <f t="shared" si="0"/>
        <v>1</v>
      </c>
      <c r="AM26" s="83">
        <f t="shared" si="1"/>
        <v>1</v>
      </c>
      <c r="AN26" s="83">
        <f t="shared" si="2"/>
        <v>1.0009999999999999</v>
      </c>
    </row>
    <row r="27" spans="1:40" x14ac:dyDescent="0.45">
      <c r="A27" s="60">
        <v>44066</v>
      </c>
      <c r="B27" s="1" t="s">
        <v>44</v>
      </c>
      <c r="C27" s="1" t="s">
        <v>45</v>
      </c>
      <c r="D27" s="2">
        <v>44679</v>
      </c>
      <c r="E27" s="2">
        <v>32010</v>
      </c>
      <c r="F27" s="2">
        <v>12669</v>
      </c>
      <c r="G27" s="76">
        <v>351593186.71999997</v>
      </c>
      <c r="H27" s="76">
        <v>239739903.69999999</v>
      </c>
      <c r="I27" s="76">
        <v>111853283.01999998</v>
      </c>
      <c r="J27" s="2">
        <v>42200</v>
      </c>
      <c r="K27" s="2">
        <v>1092</v>
      </c>
      <c r="L27" s="2">
        <v>1353</v>
      </c>
      <c r="M27" s="3">
        <v>331827064</v>
      </c>
      <c r="N27" s="3">
        <v>7863</v>
      </c>
      <c r="O27" s="36">
        <v>0.91100000000000003</v>
      </c>
      <c r="P27" s="36">
        <v>3.5000000000000003E-2</v>
      </c>
      <c r="Q27" s="36">
        <v>5.3999999999999999E-2</v>
      </c>
      <c r="R27" s="36">
        <v>0.94599999999999995</v>
      </c>
      <c r="S27" s="36">
        <v>2.3E-2</v>
      </c>
      <c r="T27" s="36">
        <v>0.03</v>
      </c>
      <c r="U27" s="2">
        <v>1639</v>
      </c>
      <c r="V27" s="2">
        <v>619</v>
      </c>
      <c r="W27" s="2">
        <v>364</v>
      </c>
      <c r="X27" s="2">
        <v>255</v>
      </c>
      <c r="Y27" s="76">
        <v>4911633.66</v>
      </c>
      <c r="Z27" s="76">
        <v>2812427.5900000003</v>
      </c>
      <c r="AA27" s="76">
        <v>2099206.0699999998</v>
      </c>
      <c r="AB27" s="2">
        <v>864</v>
      </c>
      <c r="AC27" s="2">
        <v>41</v>
      </c>
      <c r="AD27" s="2">
        <v>1353</v>
      </c>
      <c r="AE27" s="3">
        <v>6879915</v>
      </c>
      <c r="AF27" s="3">
        <v>7963</v>
      </c>
      <c r="AG27" s="36">
        <v>0.7</v>
      </c>
      <c r="AH27" s="36">
        <v>7.2999999999999995E-2</v>
      </c>
      <c r="AI27" s="36">
        <v>0.22700000000000001</v>
      </c>
      <c r="AL27" s="83">
        <f t="shared" si="0"/>
        <v>0.999</v>
      </c>
      <c r="AM27" s="83">
        <f t="shared" si="1"/>
        <v>1</v>
      </c>
      <c r="AN27" s="83">
        <f t="shared" si="2"/>
        <v>0.99999999999999989</v>
      </c>
    </row>
    <row r="28" spans="1:40" x14ac:dyDescent="0.45">
      <c r="A28" s="60">
        <v>44066</v>
      </c>
      <c r="B28" s="1" t="s">
        <v>48</v>
      </c>
      <c r="C28" s="1" t="s">
        <v>49</v>
      </c>
      <c r="D28" s="2">
        <v>2447</v>
      </c>
      <c r="E28" s="2">
        <v>1758</v>
      </c>
      <c r="F28" s="2">
        <v>689</v>
      </c>
      <c r="G28" s="76">
        <v>19513373</v>
      </c>
      <c r="H28" s="76">
        <v>13609384</v>
      </c>
      <c r="I28" s="76">
        <v>5903989</v>
      </c>
      <c r="J28" s="2">
        <v>2398</v>
      </c>
      <c r="K28" s="2">
        <v>31</v>
      </c>
      <c r="L28" s="2">
        <v>18</v>
      </c>
      <c r="M28" s="3">
        <v>19090744</v>
      </c>
      <c r="N28" s="3">
        <v>7961</v>
      </c>
      <c r="O28" s="36">
        <v>0.98099999999999998</v>
      </c>
      <c r="P28" s="36">
        <v>1.0999999999999999E-2</v>
      </c>
      <c r="Q28" s="36">
        <v>8.0000000000000002E-3</v>
      </c>
      <c r="R28" s="36">
        <v>0.98</v>
      </c>
      <c r="S28" s="36">
        <v>1.2999999999999999E-2</v>
      </c>
      <c r="T28" s="36">
        <v>7.0000000000000001E-3</v>
      </c>
      <c r="U28" s="2">
        <v>30</v>
      </c>
      <c r="V28" s="2">
        <v>38</v>
      </c>
      <c r="W28" s="2">
        <v>24</v>
      </c>
      <c r="X28" s="2">
        <v>14</v>
      </c>
      <c r="Y28" s="76">
        <v>288174</v>
      </c>
      <c r="Z28" s="76">
        <v>168899</v>
      </c>
      <c r="AA28" s="76">
        <v>119275</v>
      </c>
      <c r="AB28" s="2">
        <v>50</v>
      </c>
      <c r="AC28" s="2">
        <v>0</v>
      </c>
      <c r="AD28" s="2">
        <v>18</v>
      </c>
      <c r="AE28" s="3">
        <v>390376</v>
      </c>
      <c r="AF28" s="3">
        <v>7808</v>
      </c>
      <c r="AG28" s="36">
        <v>0.98</v>
      </c>
      <c r="AH28" s="36">
        <v>0.02</v>
      </c>
      <c r="AI28" s="36">
        <v>0</v>
      </c>
      <c r="AL28" s="83">
        <f t="shared" si="0"/>
        <v>1</v>
      </c>
      <c r="AM28" s="83">
        <f t="shared" si="1"/>
        <v>1</v>
      </c>
      <c r="AN28" s="83">
        <f t="shared" si="2"/>
        <v>1</v>
      </c>
    </row>
    <row r="29" spans="1:40" x14ac:dyDescent="0.45">
      <c r="A29" s="60">
        <v>44066</v>
      </c>
      <c r="B29" s="1" t="s">
        <v>52</v>
      </c>
      <c r="C29" s="1" t="s">
        <v>53</v>
      </c>
      <c r="D29" s="2">
        <v>1068</v>
      </c>
      <c r="E29" s="2">
        <v>726</v>
      </c>
      <c r="F29" s="2">
        <v>342</v>
      </c>
      <c r="G29" s="76">
        <v>9927084</v>
      </c>
      <c r="H29" s="76">
        <v>6751740</v>
      </c>
      <c r="I29" s="76">
        <v>3175344</v>
      </c>
      <c r="J29" s="2">
        <v>955</v>
      </c>
      <c r="K29" s="2">
        <v>77</v>
      </c>
      <c r="L29" s="2">
        <v>49</v>
      </c>
      <c r="M29" s="3">
        <v>8895495</v>
      </c>
      <c r="N29" s="3">
        <v>9315</v>
      </c>
      <c r="O29" s="36">
        <v>0.91</v>
      </c>
      <c r="P29" s="36">
        <v>5.8999999999999997E-2</v>
      </c>
      <c r="Q29" s="36">
        <v>3.1E-2</v>
      </c>
      <c r="R29" s="36">
        <v>0.89400000000000002</v>
      </c>
      <c r="S29" s="36">
        <v>7.1999999999999995E-2</v>
      </c>
      <c r="T29" s="36">
        <v>4.5999999999999999E-2</v>
      </c>
      <c r="U29" s="2">
        <v>49</v>
      </c>
      <c r="V29" s="2">
        <v>14</v>
      </c>
      <c r="W29" s="2">
        <v>9</v>
      </c>
      <c r="X29" s="2">
        <v>5</v>
      </c>
      <c r="Y29" s="76">
        <v>127300</v>
      </c>
      <c r="Z29" s="76">
        <v>83300</v>
      </c>
      <c r="AA29" s="76">
        <v>44000</v>
      </c>
      <c r="AB29" s="2">
        <v>14</v>
      </c>
      <c r="AC29" s="2">
        <v>0</v>
      </c>
      <c r="AD29" s="2">
        <v>49</v>
      </c>
      <c r="AE29" s="3">
        <v>115476</v>
      </c>
      <c r="AF29" s="3">
        <v>8248</v>
      </c>
      <c r="AG29" s="36">
        <v>0.92900000000000005</v>
      </c>
      <c r="AH29" s="36">
        <v>0</v>
      </c>
      <c r="AI29" s="36">
        <v>7.0999999999999994E-2</v>
      </c>
      <c r="AL29" s="83">
        <f t="shared" si="0"/>
        <v>1.012</v>
      </c>
      <c r="AM29" s="83">
        <f t="shared" si="1"/>
        <v>1</v>
      </c>
      <c r="AN29" s="83">
        <f t="shared" si="2"/>
        <v>1</v>
      </c>
    </row>
    <row r="30" spans="1:40" x14ac:dyDescent="0.45">
      <c r="A30" s="60">
        <v>44066</v>
      </c>
      <c r="B30" s="1" t="s">
        <v>54</v>
      </c>
      <c r="C30" s="1" t="s">
        <v>55</v>
      </c>
      <c r="D30" s="2">
        <v>18129</v>
      </c>
      <c r="E30" s="2">
        <v>12717</v>
      </c>
      <c r="F30" s="2">
        <v>5412</v>
      </c>
      <c r="G30" s="76">
        <v>140260993</v>
      </c>
      <c r="H30" s="76">
        <v>95816923</v>
      </c>
      <c r="I30" s="76">
        <v>44444070</v>
      </c>
      <c r="J30" s="2">
        <v>17732</v>
      </c>
      <c r="K30" s="2">
        <v>283</v>
      </c>
      <c r="L30" s="2">
        <v>114</v>
      </c>
      <c r="M30" s="3">
        <v>137389654</v>
      </c>
      <c r="N30" s="3">
        <v>7748</v>
      </c>
      <c r="O30" s="36">
        <v>0.98299999999999998</v>
      </c>
      <c r="P30" s="36">
        <v>0.01</v>
      </c>
      <c r="Q30" s="36">
        <v>8.0000000000000002E-3</v>
      </c>
      <c r="R30" s="36">
        <v>0.97799999999999998</v>
      </c>
      <c r="S30" s="36">
        <v>1.4999999999999999E-2</v>
      </c>
      <c r="T30" s="36">
        <v>6.0000000000000001E-3</v>
      </c>
      <c r="U30" s="2">
        <v>241</v>
      </c>
      <c r="V30" s="2">
        <v>227</v>
      </c>
      <c r="W30" s="2">
        <v>113</v>
      </c>
      <c r="X30" s="2">
        <v>114</v>
      </c>
      <c r="Y30" s="76">
        <v>1626415</v>
      </c>
      <c r="Z30" s="76">
        <v>753160</v>
      </c>
      <c r="AA30" s="76">
        <v>873255</v>
      </c>
      <c r="AB30" s="2">
        <v>348</v>
      </c>
      <c r="AC30" s="2">
        <v>6</v>
      </c>
      <c r="AD30" s="2">
        <v>114</v>
      </c>
      <c r="AE30" s="3">
        <v>2484103</v>
      </c>
      <c r="AF30" s="3">
        <v>7138</v>
      </c>
      <c r="AG30" s="36">
        <v>0.98599999999999999</v>
      </c>
      <c r="AH30" s="36">
        <v>6.0000000000000001E-3</v>
      </c>
      <c r="AI30" s="36">
        <v>8.9999999999999993E-3</v>
      </c>
      <c r="AL30" s="83">
        <f t="shared" si="0"/>
        <v>0.999</v>
      </c>
      <c r="AM30" s="83">
        <f t="shared" si="1"/>
        <v>1.0009999999999999</v>
      </c>
      <c r="AN30" s="83">
        <f t="shared" si="2"/>
        <v>1.0009999999999999</v>
      </c>
    </row>
    <row r="31" spans="1:40" x14ac:dyDescent="0.45">
      <c r="A31" s="60">
        <v>44066</v>
      </c>
      <c r="B31" s="1" t="s">
        <v>56</v>
      </c>
      <c r="C31" s="1" t="s">
        <v>57</v>
      </c>
      <c r="D31" s="2">
        <v>97258</v>
      </c>
      <c r="E31" s="2">
        <v>68680</v>
      </c>
      <c r="F31" s="2">
        <v>28578</v>
      </c>
      <c r="G31" s="76">
        <v>773448924</v>
      </c>
      <c r="H31" s="76">
        <v>529941734</v>
      </c>
      <c r="I31" s="76">
        <v>243507190</v>
      </c>
      <c r="J31" s="2">
        <v>95127</v>
      </c>
      <c r="K31" s="2">
        <v>1231</v>
      </c>
      <c r="L31" s="2">
        <v>1086</v>
      </c>
      <c r="M31" s="3">
        <v>761433113</v>
      </c>
      <c r="N31" s="3">
        <v>8004</v>
      </c>
      <c r="O31" s="36">
        <v>0.98199999999999998</v>
      </c>
      <c r="P31" s="36">
        <v>1.4E-2</v>
      </c>
      <c r="Q31" s="36">
        <v>3.0000000000000001E-3</v>
      </c>
      <c r="R31" s="36">
        <v>0.97899999999999998</v>
      </c>
      <c r="S31" s="36">
        <v>1.2E-2</v>
      </c>
      <c r="T31" s="36">
        <v>1.0999999999999999E-2</v>
      </c>
      <c r="U31" s="2">
        <v>1088</v>
      </c>
      <c r="V31" s="2">
        <v>1250</v>
      </c>
      <c r="W31" s="2">
        <v>671</v>
      </c>
      <c r="X31" s="2">
        <v>579</v>
      </c>
      <c r="Y31" s="76">
        <v>9879226</v>
      </c>
      <c r="Z31" s="76">
        <v>5266330</v>
      </c>
      <c r="AA31" s="76">
        <v>4612896</v>
      </c>
      <c r="AB31" s="2">
        <v>1251</v>
      </c>
      <c r="AC31" s="2">
        <v>2</v>
      </c>
      <c r="AD31" s="2">
        <v>1086</v>
      </c>
      <c r="AE31" s="3">
        <v>9877763</v>
      </c>
      <c r="AF31" s="3">
        <v>7896</v>
      </c>
      <c r="AG31" s="36">
        <v>0.98</v>
      </c>
      <c r="AH31" s="36">
        <v>6.0000000000000001E-3</v>
      </c>
      <c r="AI31" s="36">
        <v>1.4E-2</v>
      </c>
      <c r="AL31" s="83">
        <f t="shared" si="0"/>
        <v>1.002</v>
      </c>
      <c r="AM31" s="83">
        <f t="shared" si="1"/>
        <v>0.999</v>
      </c>
      <c r="AN31" s="83">
        <f t="shared" si="2"/>
        <v>1</v>
      </c>
    </row>
    <row r="32" spans="1:40" x14ac:dyDescent="0.45">
      <c r="A32" s="60">
        <v>44066</v>
      </c>
      <c r="B32" s="1" t="s">
        <v>58</v>
      </c>
      <c r="C32" s="1" t="s">
        <v>57</v>
      </c>
      <c r="D32" s="2">
        <v>2600</v>
      </c>
      <c r="E32" s="2">
        <v>1701</v>
      </c>
      <c r="F32" s="2">
        <v>899</v>
      </c>
      <c r="G32" s="76">
        <v>24671996</v>
      </c>
      <c r="H32" s="76">
        <v>16159611</v>
      </c>
      <c r="I32" s="76">
        <v>8512385</v>
      </c>
      <c r="J32" s="2">
        <v>2581</v>
      </c>
      <c r="K32" s="2">
        <v>12</v>
      </c>
      <c r="L32" s="2">
        <v>9</v>
      </c>
      <c r="M32" s="3">
        <v>24423225</v>
      </c>
      <c r="N32" s="3">
        <v>9463</v>
      </c>
      <c r="O32" s="36">
        <v>0.99399999999999999</v>
      </c>
      <c r="P32" s="36">
        <v>3.0000000000000001E-3</v>
      </c>
      <c r="Q32" s="36">
        <v>3.0000000000000001E-3</v>
      </c>
      <c r="R32" s="36">
        <v>0.99299999999999999</v>
      </c>
      <c r="S32" s="36">
        <v>4.0000000000000001E-3</v>
      </c>
      <c r="T32" s="36">
        <v>3.0000000000000001E-3</v>
      </c>
      <c r="U32" s="2">
        <v>11</v>
      </c>
      <c r="V32" s="2">
        <v>30</v>
      </c>
      <c r="W32" s="2">
        <v>14</v>
      </c>
      <c r="X32" s="2">
        <v>16</v>
      </c>
      <c r="Y32" s="76">
        <v>277225</v>
      </c>
      <c r="Z32" s="76">
        <v>134429</v>
      </c>
      <c r="AA32" s="76">
        <v>142796</v>
      </c>
      <c r="AB32" s="2">
        <v>32</v>
      </c>
      <c r="AC32" s="2">
        <v>0</v>
      </c>
      <c r="AD32" s="2">
        <v>9</v>
      </c>
      <c r="AE32" s="3">
        <v>297225</v>
      </c>
      <c r="AF32" s="3">
        <v>9288</v>
      </c>
      <c r="AG32" s="36">
        <v>0.90600000000000003</v>
      </c>
      <c r="AH32" s="36">
        <v>0</v>
      </c>
      <c r="AI32" s="36">
        <v>9.4E-2</v>
      </c>
      <c r="AL32" s="83">
        <f t="shared" si="0"/>
        <v>1</v>
      </c>
      <c r="AM32" s="83">
        <f t="shared" si="1"/>
        <v>1</v>
      </c>
      <c r="AN32" s="83">
        <f t="shared" si="2"/>
        <v>1</v>
      </c>
    </row>
    <row r="33" spans="1:40" x14ac:dyDescent="0.45">
      <c r="A33" s="60">
        <v>44066</v>
      </c>
      <c r="B33" s="1" t="s">
        <v>59</v>
      </c>
      <c r="C33" s="1" t="s">
        <v>7</v>
      </c>
      <c r="D33" s="2">
        <v>4048</v>
      </c>
      <c r="E33" s="2">
        <v>2854</v>
      </c>
      <c r="F33" s="2">
        <v>1194</v>
      </c>
      <c r="G33" s="76">
        <v>36481726</v>
      </c>
      <c r="H33" s="76">
        <v>25650456</v>
      </c>
      <c r="I33" s="76">
        <v>10831270</v>
      </c>
      <c r="J33" s="2">
        <v>3919</v>
      </c>
      <c r="K33" s="2">
        <v>67</v>
      </c>
      <c r="L33" s="2">
        <v>62</v>
      </c>
      <c r="M33" s="3">
        <v>35240903</v>
      </c>
      <c r="N33" s="3">
        <v>8992</v>
      </c>
      <c r="O33" s="36">
        <v>0.93400000000000005</v>
      </c>
      <c r="P33" s="36">
        <v>2.9000000000000001E-2</v>
      </c>
      <c r="Q33" s="36">
        <v>3.7999999999999999E-2</v>
      </c>
      <c r="R33" s="36">
        <v>0.96799999999999997</v>
      </c>
      <c r="S33" s="36">
        <v>1.6E-2</v>
      </c>
      <c r="T33" s="36">
        <v>1.4999999999999999E-2</v>
      </c>
      <c r="U33" s="2">
        <v>80</v>
      </c>
      <c r="V33" s="2">
        <v>63</v>
      </c>
      <c r="W33" s="2">
        <v>32</v>
      </c>
      <c r="X33" s="2">
        <v>31</v>
      </c>
      <c r="Y33" s="76">
        <v>520982</v>
      </c>
      <c r="Z33" s="76">
        <v>280044</v>
      </c>
      <c r="AA33" s="76">
        <v>240938</v>
      </c>
      <c r="AB33" s="2">
        <v>77</v>
      </c>
      <c r="AC33" s="2">
        <v>4</v>
      </c>
      <c r="AD33" s="2">
        <v>62</v>
      </c>
      <c r="AE33" s="3">
        <v>669137</v>
      </c>
      <c r="AF33" s="3">
        <v>8690</v>
      </c>
      <c r="AG33" s="36">
        <v>0.87</v>
      </c>
      <c r="AH33" s="36">
        <v>3.9E-2</v>
      </c>
      <c r="AI33" s="36">
        <v>9.0999999999999998E-2</v>
      </c>
      <c r="AL33" s="83">
        <f t="shared" si="0"/>
        <v>0.999</v>
      </c>
      <c r="AM33" s="83">
        <f t="shared" si="1"/>
        <v>1.0010000000000001</v>
      </c>
      <c r="AN33" s="83">
        <f t="shared" si="2"/>
        <v>1</v>
      </c>
    </row>
    <row r="34" spans="1:40" x14ac:dyDescent="0.45">
      <c r="A34" s="60">
        <v>44066</v>
      </c>
      <c r="B34" s="1" t="s">
        <v>63</v>
      </c>
      <c r="C34" s="1" t="s">
        <v>64</v>
      </c>
      <c r="D34" s="2">
        <v>10767</v>
      </c>
      <c r="E34" s="2">
        <v>7125</v>
      </c>
      <c r="F34" s="2">
        <v>3642</v>
      </c>
      <c r="G34" s="76">
        <v>97214628</v>
      </c>
      <c r="H34" s="76">
        <v>64238510</v>
      </c>
      <c r="I34" s="76">
        <v>32976118</v>
      </c>
      <c r="J34" s="2">
        <v>10676</v>
      </c>
      <c r="K34" s="2">
        <v>34</v>
      </c>
      <c r="L34" s="2">
        <v>58</v>
      </c>
      <c r="M34" s="3">
        <v>96514883</v>
      </c>
      <c r="N34" s="3">
        <v>9040</v>
      </c>
      <c r="O34" s="36">
        <v>0.99299999999999999</v>
      </c>
      <c r="P34" s="36">
        <v>5.0000000000000001E-3</v>
      </c>
      <c r="Q34" s="36">
        <v>2E-3</v>
      </c>
      <c r="R34" s="36">
        <v>0.99199999999999999</v>
      </c>
      <c r="S34" s="36">
        <v>2E-3</v>
      </c>
      <c r="T34" s="36">
        <v>5.0000000000000001E-3</v>
      </c>
      <c r="U34" s="2">
        <v>69</v>
      </c>
      <c r="V34" s="2">
        <v>158</v>
      </c>
      <c r="W34" s="2">
        <v>82</v>
      </c>
      <c r="X34" s="2">
        <v>76</v>
      </c>
      <c r="Y34" s="76">
        <v>1377558</v>
      </c>
      <c r="Z34" s="76">
        <v>744871</v>
      </c>
      <c r="AA34" s="76">
        <v>632687</v>
      </c>
      <c r="AB34" s="2">
        <v>170</v>
      </c>
      <c r="AC34" s="2">
        <v>0</v>
      </c>
      <c r="AD34" s="2">
        <v>58</v>
      </c>
      <c r="AE34" s="3">
        <v>1500215</v>
      </c>
      <c r="AF34" s="3">
        <v>8825</v>
      </c>
      <c r="AG34" s="36">
        <v>0.95899999999999996</v>
      </c>
      <c r="AH34" s="36">
        <v>1.2E-2</v>
      </c>
      <c r="AI34" s="36">
        <v>2.9000000000000001E-2</v>
      </c>
      <c r="AL34" s="83">
        <f t="shared" si="0"/>
        <v>0.999</v>
      </c>
      <c r="AM34" s="83">
        <f t="shared" si="1"/>
        <v>1</v>
      </c>
      <c r="AN34" s="83">
        <f t="shared" si="2"/>
        <v>1</v>
      </c>
    </row>
    <row r="35" spans="1:40" x14ac:dyDescent="0.45">
      <c r="A35" s="60">
        <v>44066</v>
      </c>
      <c r="B35" s="1" t="s">
        <v>65</v>
      </c>
      <c r="C35" s="1" t="s">
        <v>57</v>
      </c>
      <c r="D35" s="2">
        <v>82591</v>
      </c>
      <c r="E35" s="2">
        <v>64480</v>
      </c>
      <c r="F35" s="2">
        <v>18111</v>
      </c>
      <c r="G35" s="76">
        <v>570972135</v>
      </c>
      <c r="H35" s="76">
        <v>438066590</v>
      </c>
      <c r="I35" s="76">
        <v>132905545</v>
      </c>
      <c r="J35" s="2">
        <v>81419</v>
      </c>
      <c r="K35" s="2">
        <v>650</v>
      </c>
      <c r="L35" s="2">
        <v>586</v>
      </c>
      <c r="M35" s="3">
        <v>564490294</v>
      </c>
      <c r="N35" s="3">
        <v>6933</v>
      </c>
      <c r="O35" s="36">
        <v>0.99199999999999999</v>
      </c>
      <c r="P35" s="36">
        <v>4.0000000000000001E-3</v>
      </c>
      <c r="Q35" s="36">
        <v>4.0000000000000001E-3</v>
      </c>
      <c r="R35" s="36">
        <v>0.98699999999999999</v>
      </c>
      <c r="S35" s="36">
        <v>7.0000000000000001E-3</v>
      </c>
      <c r="T35" s="36">
        <v>7.0000000000000001E-3</v>
      </c>
      <c r="U35" s="2">
        <v>453</v>
      </c>
      <c r="V35" s="2">
        <v>848</v>
      </c>
      <c r="W35" s="2">
        <v>390</v>
      </c>
      <c r="X35" s="2">
        <v>458</v>
      </c>
      <c r="Y35" s="76">
        <v>5541914</v>
      </c>
      <c r="Z35" s="76">
        <v>2852288</v>
      </c>
      <c r="AA35" s="76">
        <v>2689626</v>
      </c>
      <c r="AB35" s="2">
        <v>714</v>
      </c>
      <c r="AC35" s="2">
        <v>1</v>
      </c>
      <c r="AD35" s="2">
        <v>586</v>
      </c>
      <c r="AE35" s="3">
        <v>4624985</v>
      </c>
      <c r="AF35" s="3">
        <v>6478</v>
      </c>
      <c r="AG35" s="36">
        <v>0.97899999999999998</v>
      </c>
      <c r="AH35" s="36">
        <v>1.0999999999999999E-2</v>
      </c>
      <c r="AI35" s="36">
        <v>0.01</v>
      </c>
      <c r="AL35" s="83">
        <f t="shared" si="0"/>
        <v>1.0009999999999999</v>
      </c>
      <c r="AM35" s="83">
        <f t="shared" si="1"/>
        <v>1</v>
      </c>
      <c r="AN35" s="83">
        <f t="shared" si="2"/>
        <v>1</v>
      </c>
    </row>
    <row r="36" spans="1:40" x14ac:dyDescent="0.45">
      <c r="A36" s="60">
        <v>44066</v>
      </c>
      <c r="B36" s="1" t="s">
        <v>336</v>
      </c>
      <c r="C36" s="1" t="s">
        <v>66</v>
      </c>
      <c r="D36" s="2">
        <v>245539</v>
      </c>
      <c r="E36" s="2">
        <v>167283</v>
      </c>
      <c r="F36" s="2">
        <v>78256</v>
      </c>
      <c r="G36" s="76">
        <v>2062678330</v>
      </c>
      <c r="H36" s="76">
        <v>1375189688</v>
      </c>
      <c r="I36" s="76">
        <v>687488642</v>
      </c>
      <c r="J36" s="2">
        <v>240983</v>
      </c>
      <c r="K36" s="2">
        <v>2149</v>
      </c>
      <c r="L36" s="2">
        <v>2407</v>
      </c>
      <c r="M36" s="3">
        <v>2023097447</v>
      </c>
      <c r="N36" s="3">
        <v>8395</v>
      </c>
      <c r="O36" s="36">
        <v>0.97599999999999998</v>
      </c>
      <c r="P36" s="36">
        <v>1.4999999999999999E-2</v>
      </c>
      <c r="Q36" s="36">
        <v>8.9999999999999993E-3</v>
      </c>
      <c r="R36" s="36">
        <v>0.98199999999999998</v>
      </c>
      <c r="S36" s="36">
        <v>8.9999999999999993E-3</v>
      </c>
      <c r="T36" s="36">
        <v>0.01</v>
      </c>
      <c r="U36" s="2">
        <v>4464</v>
      </c>
      <c r="V36" s="2">
        <v>4021</v>
      </c>
      <c r="W36" s="2">
        <v>2321</v>
      </c>
      <c r="X36" s="2">
        <v>1700</v>
      </c>
      <c r="Y36" s="76">
        <v>32940309</v>
      </c>
      <c r="Z36" s="76">
        <v>19073064</v>
      </c>
      <c r="AA36" s="76">
        <v>13867245</v>
      </c>
      <c r="AB36" s="2">
        <v>6057</v>
      </c>
      <c r="AC36" s="2">
        <v>21</v>
      </c>
      <c r="AD36" s="2">
        <v>2407</v>
      </c>
      <c r="AE36" s="3">
        <v>49311233</v>
      </c>
      <c r="AF36" s="3">
        <v>8141</v>
      </c>
      <c r="AG36" s="36">
        <v>0.99</v>
      </c>
      <c r="AH36" s="36">
        <v>5.0000000000000001E-3</v>
      </c>
      <c r="AI36" s="36">
        <v>5.0000000000000001E-3</v>
      </c>
      <c r="AL36" s="83">
        <f t="shared" si="0"/>
        <v>1.0009999999999999</v>
      </c>
      <c r="AM36" s="83">
        <f t="shared" si="1"/>
        <v>1</v>
      </c>
      <c r="AN36" s="83">
        <f t="shared" si="2"/>
        <v>1</v>
      </c>
    </row>
    <row r="37" spans="1:40" x14ac:dyDescent="0.45">
      <c r="A37" s="60">
        <v>44066</v>
      </c>
      <c r="B37" s="1" t="s">
        <v>67</v>
      </c>
      <c r="C37" s="1" t="s">
        <v>7</v>
      </c>
      <c r="D37" s="2">
        <v>3554</v>
      </c>
      <c r="E37" s="2">
        <v>2618</v>
      </c>
      <c r="F37" s="2">
        <v>936</v>
      </c>
      <c r="G37" s="76">
        <v>28060262</v>
      </c>
      <c r="H37" s="76">
        <v>19837159</v>
      </c>
      <c r="I37" s="76">
        <v>8223103</v>
      </c>
      <c r="J37" s="2">
        <v>3453</v>
      </c>
      <c r="K37" s="2">
        <v>62</v>
      </c>
      <c r="L37" s="2">
        <v>39</v>
      </c>
      <c r="M37" s="3">
        <v>27111824</v>
      </c>
      <c r="N37" s="3">
        <v>7852</v>
      </c>
      <c r="O37" s="36">
        <v>0.92600000000000005</v>
      </c>
      <c r="P37" s="36">
        <v>2.7E-2</v>
      </c>
      <c r="Q37" s="36">
        <v>4.7E-2</v>
      </c>
      <c r="R37" s="36">
        <v>0.97299999999999998</v>
      </c>
      <c r="S37" s="36">
        <v>1.6E-2</v>
      </c>
      <c r="T37" s="36">
        <v>1.0999999999999999E-2</v>
      </c>
      <c r="U37" s="2">
        <v>54</v>
      </c>
      <c r="V37" s="2">
        <v>38</v>
      </c>
      <c r="W37" s="2">
        <v>17</v>
      </c>
      <c r="X37" s="2">
        <v>21</v>
      </c>
      <c r="Y37" s="76">
        <v>241512</v>
      </c>
      <c r="Z37" s="76">
        <v>100468</v>
      </c>
      <c r="AA37" s="76">
        <v>141044</v>
      </c>
      <c r="AB37" s="2">
        <v>52</v>
      </c>
      <c r="AC37" s="2">
        <v>1</v>
      </c>
      <c r="AD37" s="2">
        <v>39</v>
      </c>
      <c r="AE37" s="3">
        <v>321141</v>
      </c>
      <c r="AF37" s="3">
        <v>6176</v>
      </c>
      <c r="AG37" s="36">
        <v>0.82699999999999996</v>
      </c>
      <c r="AH37" s="36">
        <v>0</v>
      </c>
      <c r="AI37" s="36">
        <v>0.17299999999999999</v>
      </c>
      <c r="AL37" s="83">
        <f t="shared" si="0"/>
        <v>1</v>
      </c>
      <c r="AM37" s="83">
        <f t="shared" si="1"/>
        <v>1</v>
      </c>
      <c r="AN37" s="83">
        <f t="shared" si="2"/>
        <v>1</v>
      </c>
    </row>
    <row r="38" spans="1:40" x14ac:dyDescent="0.45">
      <c r="A38" s="60">
        <v>44066</v>
      </c>
      <c r="B38" s="1" t="s">
        <v>68</v>
      </c>
      <c r="C38" s="1" t="s">
        <v>23</v>
      </c>
      <c r="D38" s="2">
        <v>50</v>
      </c>
      <c r="E38" s="2">
        <v>34</v>
      </c>
      <c r="F38" s="2">
        <v>16</v>
      </c>
      <c r="G38" s="76">
        <v>472000</v>
      </c>
      <c r="H38" s="76">
        <v>321000</v>
      </c>
      <c r="I38" s="76">
        <v>151000</v>
      </c>
      <c r="J38" s="2">
        <v>43</v>
      </c>
      <c r="K38" s="2">
        <v>7</v>
      </c>
      <c r="L38" s="2">
        <v>0</v>
      </c>
      <c r="M38" s="3">
        <v>412000</v>
      </c>
      <c r="N38" s="3">
        <v>9581</v>
      </c>
      <c r="O38" s="36">
        <v>1</v>
      </c>
      <c r="P38" s="36">
        <v>0</v>
      </c>
      <c r="Q38" s="36">
        <v>0</v>
      </c>
      <c r="R38" s="36">
        <v>0.86</v>
      </c>
      <c r="S38" s="36">
        <v>0.14000000000000001</v>
      </c>
      <c r="T38" s="36">
        <v>0</v>
      </c>
      <c r="U38" s="2">
        <v>1</v>
      </c>
      <c r="V38" s="2">
        <v>0</v>
      </c>
      <c r="W38" s="2">
        <v>0</v>
      </c>
      <c r="X38" s="2">
        <v>0</v>
      </c>
      <c r="Y38" s="76">
        <v>0</v>
      </c>
      <c r="Z38" s="76">
        <v>0</v>
      </c>
      <c r="AA38" s="76">
        <v>0</v>
      </c>
      <c r="AB38" s="2">
        <v>0</v>
      </c>
      <c r="AC38" s="2">
        <v>1</v>
      </c>
      <c r="AD38" s="2">
        <v>0</v>
      </c>
      <c r="AE38" s="3">
        <v>0</v>
      </c>
      <c r="AF38" s="3">
        <v>0</v>
      </c>
      <c r="AG38" s="36">
        <v>0</v>
      </c>
      <c r="AH38" s="36">
        <v>0</v>
      </c>
      <c r="AI38" s="36">
        <v>0</v>
      </c>
      <c r="AL38" s="83">
        <f t="shared" si="0"/>
        <v>1</v>
      </c>
      <c r="AM38" s="83">
        <f t="shared" si="1"/>
        <v>1</v>
      </c>
      <c r="AN38" s="83">
        <f t="shared" si="2"/>
        <v>0</v>
      </c>
    </row>
    <row r="39" spans="1:40" x14ac:dyDescent="0.45">
      <c r="A39" s="60">
        <v>44066</v>
      </c>
      <c r="B39" s="1" t="s">
        <v>69</v>
      </c>
      <c r="C39" s="1" t="s">
        <v>7</v>
      </c>
      <c r="D39" s="2">
        <v>170</v>
      </c>
      <c r="E39" s="2">
        <v>117</v>
      </c>
      <c r="F39" s="2">
        <v>53</v>
      </c>
      <c r="G39" s="76">
        <v>1396132</v>
      </c>
      <c r="H39" s="76">
        <v>927930</v>
      </c>
      <c r="I39" s="76">
        <v>468202</v>
      </c>
      <c r="J39" s="2">
        <v>163</v>
      </c>
      <c r="K39" s="2">
        <v>5</v>
      </c>
      <c r="L39" s="2">
        <v>2</v>
      </c>
      <c r="M39" s="3">
        <v>1366610</v>
      </c>
      <c r="N39" s="3">
        <v>8384</v>
      </c>
      <c r="O39" s="36">
        <v>0.96299999999999997</v>
      </c>
      <c r="P39" s="36">
        <v>3.1E-2</v>
      </c>
      <c r="Q39" s="36">
        <v>6.0000000000000001E-3</v>
      </c>
      <c r="R39" s="36">
        <v>0.95899999999999996</v>
      </c>
      <c r="S39" s="36">
        <v>2.9000000000000001E-2</v>
      </c>
      <c r="T39" s="36">
        <v>1.2E-2</v>
      </c>
      <c r="U39" s="2">
        <v>1</v>
      </c>
      <c r="V39" s="2">
        <v>5</v>
      </c>
      <c r="W39" s="2">
        <v>2</v>
      </c>
      <c r="X39" s="2">
        <v>3</v>
      </c>
      <c r="Y39" s="76">
        <v>36524</v>
      </c>
      <c r="Z39" s="76">
        <v>24083</v>
      </c>
      <c r="AA39" s="76">
        <v>12441</v>
      </c>
      <c r="AB39" s="2">
        <v>4</v>
      </c>
      <c r="AC39" s="2">
        <v>0</v>
      </c>
      <c r="AD39" s="2">
        <v>2</v>
      </c>
      <c r="AE39" s="3">
        <v>22441</v>
      </c>
      <c r="AF39" s="3">
        <v>5610</v>
      </c>
      <c r="AG39" s="36">
        <v>1</v>
      </c>
      <c r="AH39" s="36">
        <v>0</v>
      </c>
      <c r="AI39" s="36">
        <v>0</v>
      </c>
      <c r="AL39" s="83">
        <f t="shared" si="0"/>
        <v>1</v>
      </c>
      <c r="AM39" s="83">
        <f t="shared" si="1"/>
        <v>1</v>
      </c>
      <c r="AN39" s="83">
        <f t="shared" si="2"/>
        <v>1</v>
      </c>
    </row>
    <row r="40" spans="1:40" x14ac:dyDescent="0.45">
      <c r="A40" s="60">
        <v>44066</v>
      </c>
      <c r="B40" s="1" t="s">
        <v>74</v>
      </c>
      <c r="C40" s="1" t="s">
        <v>61</v>
      </c>
      <c r="D40" s="2">
        <v>2537</v>
      </c>
      <c r="E40" s="2">
        <v>2264</v>
      </c>
      <c r="F40" s="2">
        <v>273</v>
      </c>
      <c r="G40" s="76">
        <v>16417278</v>
      </c>
      <c r="H40" s="76">
        <v>14252224</v>
      </c>
      <c r="I40" s="76">
        <v>2165054</v>
      </c>
      <c r="J40" s="2">
        <v>2392</v>
      </c>
      <c r="K40" s="2">
        <v>122</v>
      </c>
      <c r="L40" s="2">
        <v>23</v>
      </c>
      <c r="M40" s="3">
        <v>15835977</v>
      </c>
      <c r="N40" s="3">
        <v>6620</v>
      </c>
      <c r="O40" s="36">
        <v>0.99399999999999999</v>
      </c>
      <c r="P40" s="36">
        <v>6.0000000000000001E-3</v>
      </c>
      <c r="Q40" s="36">
        <v>0</v>
      </c>
      <c r="R40" s="36">
        <v>0.94299999999999995</v>
      </c>
      <c r="S40" s="36">
        <v>4.8000000000000001E-2</v>
      </c>
      <c r="T40" s="36">
        <v>8.9999999999999993E-3</v>
      </c>
      <c r="U40" s="2">
        <v>25</v>
      </c>
      <c r="V40" s="2">
        <v>23</v>
      </c>
      <c r="W40" s="2">
        <v>23</v>
      </c>
      <c r="X40" s="2">
        <v>0</v>
      </c>
      <c r="Y40" s="76">
        <v>148692</v>
      </c>
      <c r="Z40" s="76">
        <v>148692</v>
      </c>
      <c r="AA40" s="76">
        <v>0</v>
      </c>
      <c r="AB40" s="2">
        <v>25</v>
      </c>
      <c r="AC40" s="2">
        <v>0</v>
      </c>
      <c r="AD40" s="2">
        <v>23</v>
      </c>
      <c r="AE40" s="3">
        <v>142650</v>
      </c>
      <c r="AF40" s="3">
        <v>5706</v>
      </c>
      <c r="AG40" s="36">
        <v>1</v>
      </c>
      <c r="AH40" s="36">
        <v>0</v>
      </c>
      <c r="AI40" s="36">
        <v>0</v>
      </c>
      <c r="AL40" s="83">
        <f t="shared" si="0"/>
        <v>1</v>
      </c>
      <c r="AM40" s="83">
        <f t="shared" si="1"/>
        <v>1</v>
      </c>
      <c r="AN40" s="83">
        <f t="shared" si="2"/>
        <v>1</v>
      </c>
    </row>
    <row r="41" spans="1:40" x14ac:dyDescent="0.45">
      <c r="A41" s="60">
        <v>44066</v>
      </c>
      <c r="B41" s="1" t="s">
        <v>268</v>
      </c>
      <c r="C41" s="1" t="s">
        <v>280</v>
      </c>
      <c r="D41" s="2">
        <v>1832</v>
      </c>
      <c r="E41" s="2">
        <v>1325</v>
      </c>
      <c r="F41" s="2">
        <v>507</v>
      </c>
      <c r="G41" s="76">
        <v>15762782.73</v>
      </c>
      <c r="H41" s="76">
        <v>11158920.07</v>
      </c>
      <c r="I41" s="76">
        <v>4603862.66</v>
      </c>
      <c r="J41" s="2">
        <v>1720</v>
      </c>
      <c r="K41" s="2">
        <v>36</v>
      </c>
      <c r="L41" s="2">
        <v>76</v>
      </c>
      <c r="M41" s="3">
        <v>14780143</v>
      </c>
      <c r="N41" s="3">
        <v>8593</v>
      </c>
      <c r="O41" s="36">
        <v>0.91500000000000004</v>
      </c>
      <c r="P41" s="36">
        <v>0.05</v>
      </c>
      <c r="Q41" s="36">
        <v>3.5000000000000003E-2</v>
      </c>
      <c r="R41" s="36">
        <v>0.93899999999999995</v>
      </c>
      <c r="S41" s="36">
        <v>1.9E-2</v>
      </c>
      <c r="T41" s="36">
        <v>4.2000000000000003E-2</v>
      </c>
      <c r="U41" s="2">
        <v>82</v>
      </c>
      <c r="V41" s="2">
        <v>34</v>
      </c>
      <c r="W41" s="2">
        <v>23</v>
      </c>
      <c r="X41" s="2">
        <v>11</v>
      </c>
      <c r="Y41" s="76">
        <v>284269.67</v>
      </c>
      <c r="Z41" s="76">
        <v>183269.66999999998</v>
      </c>
      <c r="AA41" s="76">
        <v>101000</v>
      </c>
      <c r="AB41" s="2">
        <v>38</v>
      </c>
      <c r="AC41" s="2">
        <v>2</v>
      </c>
      <c r="AD41" s="2">
        <v>76</v>
      </c>
      <c r="AE41" s="3">
        <v>330632</v>
      </c>
      <c r="AF41" s="3">
        <v>8701</v>
      </c>
      <c r="AG41" s="36">
        <v>0.84199999999999997</v>
      </c>
      <c r="AH41" s="36">
        <v>7.9000000000000001E-2</v>
      </c>
      <c r="AI41" s="36">
        <v>7.9000000000000001E-2</v>
      </c>
      <c r="AL41" s="83">
        <f t="shared" si="0"/>
        <v>1</v>
      </c>
      <c r="AM41" s="83">
        <f t="shared" si="1"/>
        <v>1</v>
      </c>
      <c r="AN41" s="83">
        <f t="shared" si="2"/>
        <v>0.99999999999999989</v>
      </c>
    </row>
    <row r="42" spans="1:40" x14ac:dyDescent="0.45">
      <c r="A42" s="60">
        <v>44066</v>
      </c>
      <c r="B42" s="1" t="s">
        <v>77</v>
      </c>
      <c r="C42" s="1" t="s">
        <v>35</v>
      </c>
      <c r="D42" s="2">
        <v>88</v>
      </c>
      <c r="E42" s="2">
        <v>56</v>
      </c>
      <c r="F42" s="2">
        <v>32</v>
      </c>
      <c r="G42" s="76">
        <v>871771.37</v>
      </c>
      <c r="H42" s="76">
        <v>551859.37</v>
      </c>
      <c r="I42" s="76">
        <v>319912</v>
      </c>
      <c r="J42" s="2">
        <v>84</v>
      </c>
      <c r="K42" s="2">
        <v>2</v>
      </c>
      <c r="L42" s="2">
        <v>2</v>
      </c>
      <c r="M42" s="3">
        <v>827827</v>
      </c>
      <c r="N42" s="3">
        <v>9855</v>
      </c>
      <c r="O42" s="36">
        <v>0.47599999999999998</v>
      </c>
      <c r="P42" s="36">
        <v>0.23799999999999999</v>
      </c>
      <c r="Q42" s="36">
        <v>0.28599999999999998</v>
      </c>
      <c r="R42" s="36">
        <v>0.95499999999999996</v>
      </c>
      <c r="S42" s="36">
        <v>2.3E-2</v>
      </c>
      <c r="T42" s="36">
        <v>2.3E-2</v>
      </c>
      <c r="U42" s="2">
        <v>3</v>
      </c>
      <c r="V42" s="2">
        <v>1</v>
      </c>
      <c r="W42" s="2">
        <v>0</v>
      </c>
      <c r="X42" s="2">
        <v>1</v>
      </c>
      <c r="Y42" s="76">
        <v>10000</v>
      </c>
      <c r="Z42" s="76">
        <v>0</v>
      </c>
      <c r="AA42" s="76">
        <v>10000</v>
      </c>
      <c r="AB42" s="2">
        <v>2</v>
      </c>
      <c r="AC42" s="2">
        <v>0</v>
      </c>
      <c r="AD42" s="2">
        <v>2</v>
      </c>
      <c r="AE42" s="3">
        <v>20000</v>
      </c>
      <c r="AF42" s="3">
        <v>10000</v>
      </c>
      <c r="AG42" s="36">
        <v>0</v>
      </c>
      <c r="AH42" s="36">
        <v>1</v>
      </c>
      <c r="AI42" s="36">
        <v>0</v>
      </c>
      <c r="AL42" s="83">
        <f t="shared" si="0"/>
        <v>1.0009999999999999</v>
      </c>
      <c r="AM42" s="83">
        <f t="shared" si="1"/>
        <v>1</v>
      </c>
      <c r="AN42" s="83">
        <f t="shared" si="2"/>
        <v>1</v>
      </c>
    </row>
    <row r="43" spans="1:40" x14ac:dyDescent="0.45">
      <c r="A43" s="60">
        <v>44066</v>
      </c>
      <c r="B43" s="1" t="s">
        <v>78</v>
      </c>
      <c r="C43" s="1" t="s">
        <v>79</v>
      </c>
      <c r="D43" s="2">
        <v>2227</v>
      </c>
      <c r="E43" s="2">
        <v>1621</v>
      </c>
      <c r="F43" s="2">
        <v>606</v>
      </c>
      <c r="G43" s="76">
        <v>17769692</v>
      </c>
      <c r="H43" s="76">
        <v>12166332</v>
      </c>
      <c r="I43" s="76">
        <v>5603360</v>
      </c>
      <c r="J43" s="2">
        <v>2164</v>
      </c>
      <c r="K43" s="2">
        <v>7</v>
      </c>
      <c r="L43" s="2">
        <v>56</v>
      </c>
      <c r="M43" s="3">
        <v>17251436</v>
      </c>
      <c r="N43" s="3">
        <v>7972</v>
      </c>
      <c r="O43" s="36">
        <v>0.89700000000000002</v>
      </c>
      <c r="P43" s="36">
        <v>2.8000000000000001E-2</v>
      </c>
      <c r="Q43" s="36">
        <v>7.4999999999999997E-2</v>
      </c>
      <c r="R43" s="36">
        <v>0.97199999999999998</v>
      </c>
      <c r="S43" s="36">
        <v>3.0000000000000001E-3</v>
      </c>
      <c r="T43" s="36">
        <v>2.5000000000000001E-2</v>
      </c>
      <c r="U43" s="2">
        <v>64</v>
      </c>
      <c r="V43" s="2">
        <v>28</v>
      </c>
      <c r="W43" s="2">
        <v>17</v>
      </c>
      <c r="X43" s="2">
        <v>11</v>
      </c>
      <c r="Y43" s="76">
        <v>231011</v>
      </c>
      <c r="Z43" s="76">
        <v>131881</v>
      </c>
      <c r="AA43" s="76">
        <v>99130</v>
      </c>
      <c r="AB43" s="2">
        <v>36</v>
      </c>
      <c r="AC43" s="2">
        <v>0</v>
      </c>
      <c r="AD43" s="2">
        <v>56</v>
      </c>
      <c r="AE43" s="3">
        <v>289582</v>
      </c>
      <c r="AF43" s="3">
        <v>8044</v>
      </c>
      <c r="AG43" s="36">
        <v>0.75</v>
      </c>
      <c r="AH43" s="36">
        <v>0</v>
      </c>
      <c r="AI43" s="36">
        <v>0.25</v>
      </c>
      <c r="AL43" s="83">
        <f t="shared" si="0"/>
        <v>1</v>
      </c>
      <c r="AM43" s="83">
        <f t="shared" si="1"/>
        <v>1</v>
      </c>
      <c r="AN43" s="83">
        <f t="shared" si="2"/>
        <v>1</v>
      </c>
    </row>
    <row r="44" spans="1:40" x14ac:dyDescent="0.45">
      <c r="A44" s="60">
        <v>44066</v>
      </c>
      <c r="B44" s="1" t="s">
        <v>80</v>
      </c>
      <c r="C44" s="1" t="s">
        <v>79</v>
      </c>
      <c r="D44" s="2">
        <v>53</v>
      </c>
      <c r="E44" s="2">
        <v>36</v>
      </c>
      <c r="F44" s="2">
        <v>17</v>
      </c>
      <c r="G44" s="76">
        <v>522767</v>
      </c>
      <c r="H44" s="76">
        <v>352767</v>
      </c>
      <c r="I44" s="76">
        <v>170000</v>
      </c>
      <c r="J44" s="2">
        <v>47</v>
      </c>
      <c r="K44" s="2">
        <v>3</v>
      </c>
      <c r="L44" s="2">
        <v>3</v>
      </c>
      <c r="M44" s="3">
        <v>462767</v>
      </c>
      <c r="N44" s="3">
        <v>9846</v>
      </c>
      <c r="O44" s="36">
        <v>0.70199999999999996</v>
      </c>
      <c r="P44" s="36">
        <v>0.17</v>
      </c>
      <c r="Q44" s="36">
        <v>0.128</v>
      </c>
      <c r="R44" s="36">
        <v>0.88700000000000001</v>
      </c>
      <c r="S44" s="36">
        <v>5.7000000000000002E-2</v>
      </c>
      <c r="T44" s="36">
        <v>5.7000000000000002E-2</v>
      </c>
      <c r="U44" s="2">
        <v>3</v>
      </c>
      <c r="V44" s="2">
        <v>1</v>
      </c>
      <c r="W44" s="2">
        <v>0</v>
      </c>
      <c r="X44" s="2">
        <v>1</v>
      </c>
      <c r="Y44" s="76">
        <v>10000</v>
      </c>
      <c r="Z44" s="76">
        <v>0</v>
      </c>
      <c r="AA44" s="76">
        <v>10000</v>
      </c>
      <c r="AB44" s="2">
        <v>1</v>
      </c>
      <c r="AC44" s="2">
        <v>0</v>
      </c>
      <c r="AD44" s="2">
        <v>3</v>
      </c>
      <c r="AE44" s="3">
        <v>10000</v>
      </c>
      <c r="AF44" s="3">
        <v>10000</v>
      </c>
      <c r="AG44" s="36">
        <v>0</v>
      </c>
      <c r="AH44" s="36">
        <v>1</v>
      </c>
      <c r="AI44" s="36">
        <v>0</v>
      </c>
      <c r="AL44" s="83">
        <f t="shared" si="0"/>
        <v>1.0010000000000001</v>
      </c>
      <c r="AM44" s="83">
        <f t="shared" si="1"/>
        <v>1</v>
      </c>
      <c r="AN44" s="83">
        <f t="shared" si="2"/>
        <v>1</v>
      </c>
    </row>
    <row r="45" spans="1:40" x14ac:dyDescent="0.45">
      <c r="A45" s="60">
        <v>44066</v>
      </c>
      <c r="B45" s="1" t="s">
        <v>81</v>
      </c>
      <c r="C45" s="1" t="s">
        <v>82</v>
      </c>
      <c r="D45" s="2">
        <v>8901</v>
      </c>
      <c r="E45" s="2">
        <v>6035</v>
      </c>
      <c r="F45" s="2">
        <v>2866</v>
      </c>
      <c r="G45" s="76">
        <v>78494381</v>
      </c>
      <c r="H45" s="76">
        <v>52347371</v>
      </c>
      <c r="I45" s="76">
        <v>26147010</v>
      </c>
      <c r="J45" s="2">
        <v>8776</v>
      </c>
      <c r="K45" s="2">
        <v>78</v>
      </c>
      <c r="L45" s="2">
        <v>47</v>
      </c>
      <c r="M45" s="3">
        <v>77387068</v>
      </c>
      <c r="N45" s="3">
        <v>8818</v>
      </c>
      <c r="O45" s="36">
        <v>0.97799999999999998</v>
      </c>
      <c r="P45" s="36">
        <v>1.2999999999999999E-2</v>
      </c>
      <c r="Q45" s="36">
        <v>8.9999999999999993E-3</v>
      </c>
      <c r="R45" s="36">
        <v>0.98599999999999999</v>
      </c>
      <c r="S45" s="36">
        <v>8.9999999999999993E-3</v>
      </c>
      <c r="T45" s="36">
        <v>5.0000000000000001E-3</v>
      </c>
      <c r="U45" s="2">
        <v>116</v>
      </c>
      <c r="V45" s="2">
        <v>109</v>
      </c>
      <c r="W45" s="2">
        <v>67</v>
      </c>
      <c r="X45" s="2">
        <v>42</v>
      </c>
      <c r="Y45" s="76">
        <v>894490</v>
      </c>
      <c r="Z45" s="76">
        <v>546748</v>
      </c>
      <c r="AA45" s="76">
        <v>347742</v>
      </c>
      <c r="AB45" s="2">
        <v>177</v>
      </c>
      <c r="AC45" s="2">
        <v>1</v>
      </c>
      <c r="AD45" s="2">
        <v>47</v>
      </c>
      <c r="AE45" s="3">
        <v>1364724</v>
      </c>
      <c r="AF45" s="3">
        <v>7710</v>
      </c>
      <c r="AG45" s="36">
        <v>0.99399999999999999</v>
      </c>
      <c r="AH45" s="36">
        <v>6.0000000000000001E-3</v>
      </c>
      <c r="AI45" s="36">
        <v>0</v>
      </c>
      <c r="AL45" s="83">
        <f t="shared" si="0"/>
        <v>1</v>
      </c>
      <c r="AM45" s="83">
        <f t="shared" si="1"/>
        <v>1</v>
      </c>
      <c r="AN45" s="83">
        <f t="shared" si="2"/>
        <v>1</v>
      </c>
    </row>
    <row r="46" spans="1:40" x14ac:dyDescent="0.45">
      <c r="A46" s="60">
        <v>44066</v>
      </c>
      <c r="B46" s="1" t="s">
        <v>83</v>
      </c>
      <c r="C46" s="1" t="s">
        <v>84</v>
      </c>
      <c r="D46" s="2">
        <v>10078</v>
      </c>
      <c r="E46" s="2">
        <v>6695</v>
      </c>
      <c r="F46" s="2">
        <v>3383</v>
      </c>
      <c r="G46" s="76">
        <v>91551125.909999996</v>
      </c>
      <c r="H46" s="76">
        <v>59989033.069999993</v>
      </c>
      <c r="I46" s="76">
        <v>31562092.84</v>
      </c>
      <c r="J46" s="2">
        <v>9848</v>
      </c>
      <c r="K46" s="2">
        <v>128</v>
      </c>
      <c r="L46" s="2">
        <v>100</v>
      </c>
      <c r="M46" s="3">
        <v>88913771</v>
      </c>
      <c r="N46" s="3">
        <v>9029</v>
      </c>
      <c r="O46" s="36">
        <v>0.94599999999999995</v>
      </c>
      <c r="P46" s="36">
        <v>0.02</v>
      </c>
      <c r="Q46" s="36">
        <v>3.5000000000000003E-2</v>
      </c>
      <c r="R46" s="36">
        <v>0.97799999999999998</v>
      </c>
      <c r="S46" s="36">
        <v>1.2E-2</v>
      </c>
      <c r="T46" s="36">
        <v>0.01</v>
      </c>
      <c r="U46" s="2">
        <v>426</v>
      </c>
      <c r="V46" s="2">
        <v>139</v>
      </c>
      <c r="W46" s="2">
        <v>79</v>
      </c>
      <c r="X46" s="2">
        <v>60</v>
      </c>
      <c r="Y46" s="76">
        <v>1257691</v>
      </c>
      <c r="Z46" s="76">
        <v>711106</v>
      </c>
      <c r="AA46" s="76">
        <v>546585</v>
      </c>
      <c r="AB46" s="2">
        <v>446</v>
      </c>
      <c r="AC46" s="2">
        <v>19</v>
      </c>
      <c r="AD46" s="2">
        <v>100</v>
      </c>
      <c r="AE46" s="3">
        <v>4145972</v>
      </c>
      <c r="AF46" s="3">
        <v>9296</v>
      </c>
      <c r="AG46" s="36">
        <v>0.96</v>
      </c>
      <c r="AH46" s="36">
        <v>1.0999999999999999E-2</v>
      </c>
      <c r="AI46" s="36">
        <v>2.9000000000000001E-2</v>
      </c>
      <c r="AL46" s="83">
        <f t="shared" si="0"/>
        <v>1</v>
      </c>
      <c r="AM46" s="83">
        <f t="shared" si="1"/>
        <v>1.0009999999999999</v>
      </c>
      <c r="AN46" s="83">
        <f t="shared" si="2"/>
        <v>1</v>
      </c>
    </row>
    <row r="47" spans="1:40" x14ac:dyDescent="0.45">
      <c r="A47" s="60">
        <v>44066</v>
      </c>
      <c r="B47" s="1" t="s">
        <v>86</v>
      </c>
      <c r="C47" s="1" t="s">
        <v>87</v>
      </c>
      <c r="D47" s="2">
        <v>194</v>
      </c>
      <c r="E47" s="2">
        <v>126</v>
      </c>
      <c r="F47" s="2">
        <v>68</v>
      </c>
      <c r="G47" s="76">
        <v>1857160</v>
      </c>
      <c r="H47" s="76">
        <v>1205160</v>
      </c>
      <c r="I47" s="76">
        <v>652000</v>
      </c>
      <c r="J47" s="2">
        <v>188</v>
      </c>
      <c r="K47" s="2">
        <v>2</v>
      </c>
      <c r="L47" s="2">
        <v>4</v>
      </c>
      <c r="M47" s="3">
        <v>1797054</v>
      </c>
      <c r="N47" s="3">
        <v>9559</v>
      </c>
      <c r="O47" s="36">
        <v>0.92600000000000005</v>
      </c>
      <c r="P47" s="36">
        <v>5.2999999999999999E-2</v>
      </c>
      <c r="Q47" s="36">
        <v>2.1000000000000001E-2</v>
      </c>
      <c r="R47" s="36">
        <v>0.97899999999999998</v>
      </c>
      <c r="S47" s="36">
        <v>0</v>
      </c>
      <c r="T47" s="36">
        <v>2.1000000000000001E-2</v>
      </c>
      <c r="U47" s="2">
        <v>7</v>
      </c>
      <c r="V47" s="2">
        <v>4</v>
      </c>
      <c r="W47" s="2">
        <v>0</v>
      </c>
      <c r="X47" s="2">
        <v>4</v>
      </c>
      <c r="Y47" s="76">
        <v>40000</v>
      </c>
      <c r="Z47" s="76">
        <v>0</v>
      </c>
      <c r="AA47" s="76">
        <v>40000</v>
      </c>
      <c r="AB47" s="2">
        <v>7</v>
      </c>
      <c r="AC47" s="2">
        <v>0</v>
      </c>
      <c r="AD47" s="2">
        <v>4</v>
      </c>
      <c r="AE47" s="3">
        <v>70000</v>
      </c>
      <c r="AF47" s="3">
        <v>10000</v>
      </c>
      <c r="AG47" s="36">
        <v>0.85699999999999998</v>
      </c>
      <c r="AH47" s="36">
        <v>0.14299999999999999</v>
      </c>
      <c r="AI47" s="36">
        <v>0</v>
      </c>
      <c r="AL47" s="83">
        <f t="shared" si="0"/>
        <v>1</v>
      </c>
      <c r="AM47" s="83">
        <f t="shared" si="1"/>
        <v>1</v>
      </c>
      <c r="AN47" s="83">
        <f t="shared" si="2"/>
        <v>1</v>
      </c>
    </row>
    <row r="48" spans="1:40" x14ac:dyDescent="0.45">
      <c r="A48" s="60">
        <v>44066</v>
      </c>
      <c r="B48" s="1" t="s">
        <v>88</v>
      </c>
      <c r="C48" s="1" t="s">
        <v>89</v>
      </c>
      <c r="D48" s="2">
        <v>55</v>
      </c>
      <c r="E48" s="2">
        <v>39</v>
      </c>
      <c r="F48" s="2">
        <v>16</v>
      </c>
      <c r="G48" s="76">
        <v>521445.64</v>
      </c>
      <c r="H48" s="76">
        <v>369245.64</v>
      </c>
      <c r="I48" s="76">
        <v>152200</v>
      </c>
      <c r="J48" s="2">
        <v>53</v>
      </c>
      <c r="K48" s="2">
        <v>1</v>
      </c>
      <c r="L48" s="2">
        <v>0</v>
      </c>
      <c r="M48" s="3">
        <v>491715</v>
      </c>
      <c r="N48" s="3">
        <v>9278</v>
      </c>
      <c r="O48" s="36">
        <v>1</v>
      </c>
      <c r="P48" s="36">
        <v>0</v>
      </c>
      <c r="Q48" s="36">
        <v>0</v>
      </c>
      <c r="R48" s="36">
        <v>0.96399999999999997</v>
      </c>
      <c r="S48" s="36">
        <v>1.7999999999999999E-2</v>
      </c>
      <c r="T48" s="36">
        <v>0</v>
      </c>
      <c r="U48" s="2">
        <v>0</v>
      </c>
      <c r="V48" s="2">
        <v>0</v>
      </c>
      <c r="W48" s="2">
        <v>0</v>
      </c>
      <c r="X48" s="2">
        <v>0</v>
      </c>
      <c r="Y48" s="76">
        <v>0</v>
      </c>
      <c r="Z48" s="76">
        <v>0</v>
      </c>
      <c r="AA48" s="76">
        <v>0</v>
      </c>
      <c r="AB48" s="2">
        <v>0</v>
      </c>
      <c r="AC48" s="2">
        <v>0</v>
      </c>
      <c r="AD48" s="2">
        <v>0</v>
      </c>
      <c r="AE48" s="3">
        <v>0</v>
      </c>
      <c r="AF48" s="3">
        <v>0</v>
      </c>
      <c r="AG48" s="36">
        <v>0</v>
      </c>
      <c r="AH48" s="36">
        <v>0</v>
      </c>
      <c r="AI48" s="36">
        <v>0</v>
      </c>
      <c r="AL48" s="83">
        <f t="shared" si="0"/>
        <v>0.98199999999999998</v>
      </c>
      <c r="AM48" s="83">
        <f t="shared" si="1"/>
        <v>1</v>
      </c>
      <c r="AN48" s="83">
        <f t="shared" si="2"/>
        <v>0</v>
      </c>
    </row>
    <row r="49" spans="1:40" x14ac:dyDescent="0.45">
      <c r="A49" s="60">
        <v>44066</v>
      </c>
      <c r="B49" s="1" t="s">
        <v>90</v>
      </c>
      <c r="C49" s="1" t="s">
        <v>91</v>
      </c>
      <c r="D49" s="2">
        <v>77240</v>
      </c>
      <c r="E49" s="2">
        <v>50345</v>
      </c>
      <c r="F49" s="2">
        <v>26895</v>
      </c>
      <c r="G49" s="76">
        <v>674194818.12999988</v>
      </c>
      <c r="H49" s="76">
        <v>430648169.8599999</v>
      </c>
      <c r="I49" s="76">
        <v>243546648.27000001</v>
      </c>
      <c r="J49" s="2">
        <v>73354</v>
      </c>
      <c r="K49" s="2">
        <v>1045</v>
      </c>
      <c r="L49" s="2">
        <v>2838</v>
      </c>
      <c r="M49" s="3">
        <v>638671717</v>
      </c>
      <c r="N49" s="3">
        <v>8707</v>
      </c>
      <c r="O49" s="36">
        <v>0.98</v>
      </c>
      <c r="P49" s="36">
        <v>8.9999999999999993E-3</v>
      </c>
      <c r="Q49" s="36">
        <v>1.2E-2</v>
      </c>
      <c r="R49" s="36">
        <v>0.95</v>
      </c>
      <c r="S49" s="36">
        <v>1.2999999999999999E-2</v>
      </c>
      <c r="T49" s="36">
        <v>3.6999999999999998E-2</v>
      </c>
      <c r="U49" s="2">
        <v>2793</v>
      </c>
      <c r="V49" s="2">
        <v>1431</v>
      </c>
      <c r="W49" s="2">
        <v>869</v>
      </c>
      <c r="X49" s="2">
        <v>562</v>
      </c>
      <c r="Y49" s="76">
        <v>12018302.390000001</v>
      </c>
      <c r="Z49" s="76">
        <v>7134581.3000000007</v>
      </c>
      <c r="AA49" s="76">
        <v>4883721.09</v>
      </c>
      <c r="AB49" s="2">
        <v>1369</v>
      </c>
      <c r="AC49" s="2">
        <v>17</v>
      </c>
      <c r="AD49" s="2">
        <v>2838</v>
      </c>
      <c r="AE49" s="3">
        <v>11480483</v>
      </c>
      <c r="AF49" s="3">
        <v>8386</v>
      </c>
      <c r="AG49" s="36">
        <v>0.94899999999999995</v>
      </c>
      <c r="AH49" s="36">
        <v>1.6E-2</v>
      </c>
      <c r="AI49" s="36">
        <v>3.5000000000000003E-2</v>
      </c>
      <c r="AL49" s="83">
        <f t="shared" si="0"/>
        <v>1</v>
      </c>
      <c r="AM49" s="83">
        <f t="shared" si="1"/>
        <v>1.0009999999999999</v>
      </c>
      <c r="AN49" s="83">
        <f t="shared" si="2"/>
        <v>1</v>
      </c>
    </row>
    <row r="50" spans="1:40" x14ac:dyDescent="0.45">
      <c r="A50" s="60">
        <v>44066</v>
      </c>
      <c r="B50" s="1" t="s">
        <v>92</v>
      </c>
      <c r="C50" s="1" t="s">
        <v>93</v>
      </c>
      <c r="D50" s="2">
        <v>13390</v>
      </c>
      <c r="E50" s="2">
        <v>10578</v>
      </c>
      <c r="F50" s="2">
        <v>2812</v>
      </c>
      <c r="G50" s="76">
        <v>110023889.81</v>
      </c>
      <c r="H50" s="76">
        <v>86266836.859999999</v>
      </c>
      <c r="I50" s="76">
        <v>23757052.949999999</v>
      </c>
      <c r="J50" s="2">
        <v>13015</v>
      </c>
      <c r="K50" s="2">
        <v>39</v>
      </c>
      <c r="L50" s="2">
        <v>336</v>
      </c>
      <c r="M50" s="3">
        <v>108053634</v>
      </c>
      <c r="N50" s="3">
        <v>8302</v>
      </c>
      <c r="O50" s="36">
        <v>0.93700000000000006</v>
      </c>
      <c r="P50" s="36">
        <v>4.3999999999999997E-2</v>
      </c>
      <c r="Q50" s="36">
        <v>1.9E-2</v>
      </c>
      <c r="R50" s="36">
        <v>0.97199999999999998</v>
      </c>
      <c r="S50" s="36">
        <v>3.0000000000000001E-3</v>
      </c>
      <c r="T50" s="36">
        <v>2.5000000000000001E-2</v>
      </c>
      <c r="U50" s="2">
        <v>301</v>
      </c>
      <c r="V50" s="2">
        <v>179</v>
      </c>
      <c r="W50" s="2">
        <v>108</v>
      </c>
      <c r="X50" s="2">
        <v>71</v>
      </c>
      <c r="Y50" s="76">
        <v>1469127.14</v>
      </c>
      <c r="Z50" s="76">
        <v>1108297.5599999998</v>
      </c>
      <c r="AA50" s="76">
        <v>360829.58</v>
      </c>
      <c r="AB50" s="2">
        <v>144</v>
      </c>
      <c r="AC50" s="2">
        <v>0</v>
      </c>
      <c r="AD50" s="2">
        <v>336</v>
      </c>
      <c r="AE50" s="3">
        <v>1174251</v>
      </c>
      <c r="AF50" s="3">
        <v>8155</v>
      </c>
      <c r="AG50" s="36">
        <v>0.84699999999999998</v>
      </c>
      <c r="AH50" s="36">
        <v>3.5000000000000003E-2</v>
      </c>
      <c r="AI50" s="36">
        <v>0.11799999999999999</v>
      </c>
      <c r="AL50" s="83">
        <f t="shared" si="0"/>
        <v>1</v>
      </c>
      <c r="AM50" s="83">
        <f t="shared" si="1"/>
        <v>1</v>
      </c>
      <c r="AN50" s="83">
        <f t="shared" si="2"/>
        <v>1</v>
      </c>
    </row>
    <row r="51" spans="1:40" x14ac:dyDescent="0.45">
      <c r="A51" s="60">
        <v>44066</v>
      </c>
      <c r="B51" s="1" t="s">
        <v>94</v>
      </c>
      <c r="C51" s="1" t="s">
        <v>61</v>
      </c>
      <c r="D51" s="2">
        <v>4565</v>
      </c>
      <c r="E51" s="2">
        <v>3458</v>
      </c>
      <c r="F51" s="2">
        <v>1107</v>
      </c>
      <c r="G51" s="76">
        <v>32367548.109999996</v>
      </c>
      <c r="H51" s="76">
        <v>23534481.229999997</v>
      </c>
      <c r="I51" s="76">
        <v>8833066.879999999</v>
      </c>
      <c r="J51" s="2">
        <v>4356</v>
      </c>
      <c r="K51" s="2">
        <v>198</v>
      </c>
      <c r="L51" s="2">
        <v>11</v>
      </c>
      <c r="M51" s="3">
        <v>31398497</v>
      </c>
      <c r="N51" s="3">
        <v>7208</v>
      </c>
      <c r="O51" s="36">
        <v>0.76700000000000002</v>
      </c>
      <c r="P51" s="36">
        <v>0.19700000000000001</v>
      </c>
      <c r="Q51" s="36">
        <v>3.6999999999999998E-2</v>
      </c>
      <c r="R51" s="36">
        <v>0.95399999999999996</v>
      </c>
      <c r="S51" s="36">
        <v>4.2999999999999997E-2</v>
      </c>
      <c r="T51" s="36">
        <v>2E-3</v>
      </c>
      <c r="U51" s="2">
        <v>26</v>
      </c>
      <c r="V51" s="2">
        <v>95</v>
      </c>
      <c r="W51" s="2">
        <v>59</v>
      </c>
      <c r="X51" s="2">
        <v>36</v>
      </c>
      <c r="Y51" s="76">
        <v>658863.9</v>
      </c>
      <c r="Z51" s="76">
        <v>390073.12</v>
      </c>
      <c r="AA51" s="76">
        <v>268790.78000000003</v>
      </c>
      <c r="AB51" s="2">
        <v>101</v>
      </c>
      <c r="AC51" s="2">
        <v>9</v>
      </c>
      <c r="AD51" s="2">
        <v>11</v>
      </c>
      <c r="AE51" s="3">
        <v>709120</v>
      </c>
      <c r="AF51" s="3">
        <v>7021</v>
      </c>
      <c r="AG51" s="36">
        <v>0.97</v>
      </c>
      <c r="AH51" s="36">
        <v>0.03</v>
      </c>
      <c r="AI51" s="36">
        <v>0</v>
      </c>
      <c r="AL51" s="83">
        <f t="shared" si="0"/>
        <v>0.999</v>
      </c>
      <c r="AM51" s="83">
        <f t="shared" si="1"/>
        <v>1.0009999999999999</v>
      </c>
      <c r="AN51" s="83">
        <f t="shared" si="2"/>
        <v>1</v>
      </c>
    </row>
    <row r="52" spans="1:40" x14ac:dyDescent="0.45">
      <c r="A52" s="60">
        <v>44066</v>
      </c>
      <c r="B52" s="1" t="s">
        <v>95</v>
      </c>
      <c r="C52" s="1" t="s">
        <v>96</v>
      </c>
      <c r="D52" s="2">
        <v>44</v>
      </c>
      <c r="E52" s="2">
        <v>30</v>
      </c>
      <c r="F52" s="2">
        <v>14</v>
      </c>
      <c r="G52" s="76">
        <v>415280</v>
      </c>
      <c r="H52" s="76">
        <v>270280</v>
      </c>
      <c r="I52" s="76">
        <v>145000</v>
      </c>
      <c r="J52" s="2">
        <v>44</v>
      </c>
      <c r="K52" s="2">
        <v>0</v>
      </c>
      <c r="L52" s="2">
        <v>0</v>
      </c>
      <c r="M52" s="3">
        <v>405280</v>
      </c>
      <c r="N52" s="3">
        <v>9211</v>
      </c>
      <c r="O52" s="36">
        <v>0.93200000000000005</v>
      </c>
      <c r="P52" s="36">
        <v>0</v>
      </c>
      <c r="Q52" s="36">
        <v>6.8000000000000005E-2</v>
      </c>
      <c r="R52" s="36">
        <v>1</v>
      </c>
      <c r="S52" s="36">
        <v>0</v>
      </c>
      <c r="T52" s="36">
        <v>0</v>
      </c>
      <c r="U52" s="2">
        <v>3</v>
      </c>
      <c r="V52" s="2">
        <v>0</v>
      </c>
      <c r="W52" s="2">
        <v>0</v>
      </c>
      <c r="X52" s="2">
        <v>0</v>
      </c>
      <c r="Y52" s="76">
        <v>0</v>
      </c>
      <c r="Z52" s="76">
        <v>0</v>
      </c>
      <c r="AA52" s="76">
        <v>0</v>
      </c>
      <c r="AB52" s="2">
        <v>3</v>
      </c>
      <c r="AC52" s="2">
        <v>0</v>
      </c>
      <c r="AD52" s="2">
        <v>0</v>
      </c>
      <c r="AE52" s="3">
        <v>25000</v>
      </c>
      <c r="AF52" s="3">
        <v>8333</v>
      </c>
      <c r="AG52" s="36">
        <v>1</v>
      </c>
      <c r="AH52" s="36">
        <v>0</v>
      </c>
      <c r="AI52" s="36">
        <v>0</v>
      </c>
      <c r="AL52" s="83">
        <f t="shared" si="0"/>
        <v>1</v>
      </c>
      <c r="AM52" s="83">
        <f t="shared" si="1"/>
        <v>1</v>
      </c>
      <c r="AN52" s="83">
        <f t="shared" si="2"/>
        <v>1</v>
      </c>
    </row>
    <row r="53" spans="1:40" x14ac:dyDescent="0.45">
      <c r="A53" s="60">
        <v>44066</v>
      </c>
      <c r="B53" s="1" t="s">
        <v>97</v>
      </c>
      <c r="C53" s="1" t="s">
        <v>61</v>
      </c>
      <c r="D53" s="2">
        <v>4478</v>
      </c>
      <c r="E53" s="2">
        <v>3828</v>
      </c>
      <c r="F53" s="2">
        <v>650</v>
      </c>
      <c r="G53" s="76">
        <v>18728825</v>
      </c>
      <c r="H53" s="76">
        <v>14544073</v>
      </c>
      <c r="I53" s="76">
        <v>4184752</v>
      </c>
      <c r="J53" s="2">
        <v>4159</v>
      </c>
      <c r="K53" s="2">
        <v>280</v>
      </c>
      <c r="L53" s="2">
        <v>39</v>
      </c>
      <c r="M53" s="3">
        <v>17868564</v>
      </c>
      <c r="N53" s="3">
        <v>4296</v>
      </c>
      <c r="O53" s="36">
        <v>0.76900000000000002</v>
      </c>
      <c r="P53" s="36">
        <v>0.15</v>
      </c>
      <c r="Q53" s="36">
        <v>8.1000000000000003E-2</v>
      </c>
      <c r="R53" s="36">
        <v>0.92900000000000005</v>
      </c>
      <c r="S53" s="36">
        <v>6.3E-2</v>
      </c>
      <c r="T53" s="36">
        <v>8.9999999999999993E-3</v>
      </c>
      <c r="U53" s="2">
        <v>42</v>
      </c>
      <c r="V53" s="2">
        <v>55</v>
      </c>
      <c r="W53" s="2">
        <v>42</v>
      </c>
      <c r="X53" s="2">
        <v>13</v>
      </c>
      <c r="Y53" s="76">
        <v>218321</v>
      </c>
      <c r="Z53" s="76">
        <v>157589</v>
      </c>
      <c r="AA53" s="76">
        <v>60732</v>
      </c>
      <c r="AB53" s="2">
        <v>50</v>
      </c>
      <c r="AC53" s="2">
        <v>8</v>
      </c>
      <c r="AD53" s="2">
        <v>39</v>
      </c>
      <c r="AE53" s="3">
        <v>206767</v>
      </c>
      <c r="AF53" s="3">
        <v>4135</v>
      </c>
      <c r="AG53" s="36">
        <v>0.98</v>
      </c>
      <c r="AH53" s="36">
        <v>0</v>
      </c>
      <c r="AI53" s="36">
        <v>0.02</v>
      </c>
      <c r="AL53" s="83">
        <f t="shared" si="0"/>
        <v>1.0009999999999999</v>
      </c>
      <c r="AM53" s="83">
        <f t="shared" si="1"/>
        <v>1</v>
      </c>
      <c r="AN53" s="83">
        <f t="shared" si="2"/>
        <v>1</v>
      </c>
    </row>
    <row r="54" spans="1:40" x14ac:dyDescent="0.45">
      <c r="A54" s="60">
        <v>44066</v>
      </c>
      <c r="B54" s="1" t="s">
        <v>99</v>
      </c>
      <c r="C54" s="1" t="s">
        <v>100</v>
      </c>
      <c r="D54" s="2">
        <v>16735</v>
      </c>
      <c r="E54" s="2">
        <v>12229</v>
      </c>
      <c r="F54" s="2">
        <v>4506</v>
      </c>
      <c r="G54" s="76">
        <v>121626528.31</v>
      </c>
      <c r="H54" s="76">
        <v>86367285.189999998</v>
      </c>
      <c r="I54" s="76">
        <v>35259243.120000005</v>
      </c>
      <c r="J54" s="2">
        <v>16212</v>
      </c>
      <c r="K54" s="2">
        <v>346</v>
      </c>
      <c r="L54" s="2">
        <v>177</v>
      </c>
      <c r="M54" s="3">
        <v>115947982</v>
      </c>
      <c r="N54" s="3">
        <v>7152</v>
      </c>
      <c r="O54" s="36">
        <v>0.93799999999999994</v>
      </c>
      <c r="P54" s="36">
        <v>3.4000000000000002E-2</v>
      </c>
      <c r="Q54" s="36">
        <v>2.9000000000000001E-2</v>
      </c>
      <c r="R54" s="36">
        <v>0.97</v>
      </c>
      <c r="S54" s="36">
        <v>1.9E-2</v>
      </c>
      <c r="T54" s="36">
        <v>1.0999999999999999E-2</v>
      </c>
      <c r="U54" s="2">
        <v>553</v>
      </c>
      <c r="V54" s="2">
        <v>296</v>
      </c>
      <c r="W54" s="2">
        <v>157</v>
      </c>
      <c r="X54" s="2">
        <v>139</v>
      </c>
      <c r="Y54" s="76">
        <v>2017757.44</v>
      </c>
      <c r="Z54" s="76">
        <v>1064335.7</v>
      </c>
      <c r="AA54" s="76">
        <v>953421.74</v>
      </c>
      <c r="AB54" s="2">
        <v>637</v>
      </c>
      <c r="AC54" s="2">
        <v>35</v>
      </c>
      <c r="AD54" s="2">
        <v>177</v>
      </c>
      <c r="AE54" s="3">
        <v>4640652</v>
      </c>
      <c r="AF54" s="3">
        <v>7285</v>
      </c>
      <c r="AG54" s="36">
        <v>0.97599999999999998</v>
      </c>
      <c r="AH54" s="36">
        <v>8.0000000000000002E-3</v>
      </c>
      <c r="AI54" s="36">
        <v>1.6E-2</v>
      </c>
      <c r="AL54" s="83">
        <f t="shared" si="0"/>
        <v>1</v>
      </c>
      <c r="AM54" s="83">
        <f t="shared" si="1"/>
        <v>1.0009999999999999</v>
      </c>
      <c r="AN54" s="83">
        <f t="shared" si="2"/>
        <v>1</v>
      </c>
    </row>
    <row r="55" spans="1:40" x14ac:dyDescent="0.45">
      <c r="A55" s="60">
        <v>44066</v>
      </c>
      <c r="B55" s="1" t="s">
        <v>101</v>
      </c>
      <c r="C55" s="1" t="s">
        <v>102</v>
      </c>
      <c r="D55" s="2">
        <v>200793</v>
      </c>
      <c r="E55" s="2">
        <v>144852</v>
      </c>
      <c r="F55" s="2">
        <v>55941</v>
      </c>
      <c r="G55" s="76">
        <v>1603342016</v>
      </c>
      <c r="H55" s="76">
        <v>1137565656</v>
      </c>
      <c r="I55" s="76">
        <v>465776360</v>
      </c>
      <c r="J55" s="2">
        <v>197416</v>
      </c>
      <c r="K55" s="2">
        <v>1715</v>
      </c>
      <c r="L55" s="2">
        <v>1662</v>
      </c>
      <c r="M55" s="3">
        <v>1572585103</v>
      </c>
      <c r="N55" s="3">
        <v>7966</v>
      </c>
      <c r="O55" s="36">
        <v>0.98299999999999998</v>
      </c>
      <c r="P55" s="36">
        <v>1.0999999999999999E-2</v>
      </c>
      <c r="Q55" s="36">
        <v>6.0000000000000001E-3</v>
      </c>
      <c r="R55" s="36">
        <v>0.98299999999999998</v>
      </c>
      <c r="S55" s="36">
        <v>8.0000000000000002E-3</v>
      </c>
      <c r="T55" s="36">
        <v>8.0000000000000002E-3</v>
      </c>
      <c r="U55" s="2">
        <v>2841</v>
      </c>
      <c r="V55" s="2">
        <v>3047</v>
      </c>
      <c r="W55" s="2">
        <v>1621</v>
      </c>
      <c r="X55" s="2">
        <v>1426</v>
      </c>
      <c r="Y55" s="76">
        <v>23853137</v>
      </c>
      <c r="Z55" s="76">
        <v>12852376</v>
      </c>
      <c r="AA55" s="76">
        <v>11000761</v>
      </c>
      <c r="AB55" s="2">
        <v>4183</v>
      </c>
      <c r="AC55" s="2">
        <v>43</v>
      </c>
      <c r="AD55" s="2">
        <v>1662</v>
      </c>
      <c r="AE55" s="3">
        <v>32301430</v>
      </c>
      <c r="AF55" s="3">
        <v>7722</v>
      </c>
      <c r="AG55" s="36">
        <v>0.98599999999999999</v>
      </c>
      <c r="AH55" s="36">
        <v>5.0000000000000001E-3</v>
      </c>
      <c r="AI55" s="36">
        <v>8.0000000000000002E-3</v>
      </c>
      <c r="AL55" s="83">
        <f t="shared" si="0"/>
        <v>0.999</v>
      </c>
      <c r="AM55" s="83">
        <f t="shared" si="1"/>
        <v>1</v>
      </c>
      <c r="AN55" s="83">
        <f t="shared" si="2"/>
        <v>0.999</v>
      </c>
    </row>
    <row r="56" spans="1:40" x14ac:dyDescent="0.45">
      <c r="A56" s="60">
        <v>44066</v>
      </c>
      <c r="B56" s="1" t="s">
        <v>105</v>
      </c>
      <c r="C56" s="1" t="s">
        <v>106</v>
      </c>
      <c r="D56" s="2">
        <v>247</v>
      </c>
      <c r="E56" s="2">
        <v>155</v>
      </c>
      <c r="F56" s="2">
        <v>92</v>
      </c>
      <c r="G56" s="76">
        <v>2403593.5300000003</v>
      </c>
      <c r="H56" s="76">
        <v>1491593.5300000003</v>
      </c>
      <c r="I56" s="76">
        <v>912000</v>
      </c>
      <c r="J56" s="2">
        <v>238</v>
      </c>
      <c r="K56" s="2">
        <v>3</v>
      </c>
      <c r="L56" s="2">
        <v>6</v>
      </c>
      <c r="M56" s="3">
        <v>2313593</v>
      </c>
      <c r="N56" s="3">
        <v>9721</v>
      </c>
      <c r="O56" s="36">
        <v>0.92400000000000004</v>
      </c>
      <c r="P56" s="36">
        <v>8.0000000000000002E-3</v>
      </c>
      <c r="Q56" s="36">
        <v>6.7000000000000004E-2</v>
      </c>
      <c r="R56" s="36">
        <v>0.96399999999999997</v>
      </c>
      <c r="S56" s="36">
        <v>1.2E-2</v>
      </c>
      <c r="T56" s="36">
        <v>2.4E-2</v>
      </c>
      <c r="U56" s="2">
        <v>21</v>
      </c>
      <c r="V56" s="2">
        <v>4</v>
      </c>
      <c r="W56" s="2">
        <v>3</v>
      </c>
      <c r="X56" s="2">
        <v>1</v>
      </c>
      <c r="Y56" s="76">
        <v>40000</v>
      </c>
      <c r="Z56" s="76">
        <v>30000</v>
      </c>
      <c r="AA56" s="76">
        <v>10000</v>
      </c>
      <c r="AB56" s="2">
        <v>19</v>
      </c>
      <c r="AC56" s="2">
        <v>0</v>
      </c>
      <c r="AD56" s="2">
        <v>6</v>
      </c>
      <c r="AE56" s="3">
        <v>190000</v>
      </c>
      <c r="AF56" s="3">
        <v>10000</v>
      </c>
      <c r="AG56" s="36">
        <v>1</v>
      </c>
      <c r="AH56" s="36">
        <v>0</v>
      </c>
      <c r="AI56" s="36">
        <v>0</v>
      </c>
      <c r="AL56" s="83">
        <f t="shared" si="0"/>
        <v>1</v>
      </c>
      <c r="AM56" s="83">
        <f t="shared" si="1"/>
        <v>0.99900000000000011</v>
      </c>
      <c r="AN56" s="83">
        <f t="shared" si="2"/>
        <v>1</v>
      </c>
    </row>
    <row r="57" spans="1:40" x14ac:dyDescent="0.45">
      <c r="A57" s="60">
        <v>44066</v>
      </c>
      <c r="B57" s="1" t="s">
        <v>107</v>
      </c>
      <c r="C57" s="1" t="s">
        <v>108</v>
      </c>
      <c r="D57" s="2">
        <v>387498</v>
      </c>
      <c r="E57" s="2">
        <v>290849</v>
      </c>
      <c r="F57" s="2">
        <v>96649</v>
      </c>
      <c r="G57" s="76">
        <v>2799324380</v>
      </c>
      <c r="H57" s="76">
        <v>1982731799</v>
      </c>
      <c r="I57" s="76">
        <v>816592581</v>
      </c>
      <c r="J57" s="2">
        <v>380147</v>
      </c>
      <c r="K57" s="2">
        <v>5135</v>
      </c>
      <c r="L57" s="2">
        <v>2216</v>
      </c>
      <c r="M57" s="3">
        <v>2748949882</v>
      </c>
      <c r="N57" s="3">
        <v>7231</v>
      </c>
      <c r="O57" s="36">
        <v>0.97299999999999998</v>
      </c>
      <c r="P57" s="36">
        <v>1.2999999999999999E-2</v>
      </c>
      <c r="Q57" s="36">
        <v>1.4E-2</v>
      </c>
      <c r="R57" s="36">
        <v>0.98099999999999998</v>
      </c>
      <c r="S57" s="36">
        <v>1.2999999999999999E-2</v>
      </c>
      <c r="T57" s="36">
        <v>6.0000000000000001E-3</v>
      </c>
      <c r="U57" s="2">
        <v>4047</v>
      </c>
      <c r="V57" s="2">
        <v>4352</v>
      </c>
      <c r="W57" s="2">
        <v>2340</v>
      </c>
      <c r="X57" s="2">
        <v>2012</v>
      </c>
      <c r="Y57" s="76">
        <v>32165550</v>
      </c>
      <c r="Z57" s="76">
        <v>16728970</v>
      </c>
      <c r="AA57" s="76">
        <v>15436580</v>
      </c>
      <c r="AB57" s="2">
        <v>6152</v>
      </c>
      <c r="AC57" s="2">
        <v>31</v>
      </c>
      <c r="AD57" s="2">
        <v>2216</v>
      </c>
      <c r="AE57" s="3">
        <v>44828157</v>
      </c>
      <c r="AF57" s="3">
        <v>7287</v>
      </c>
      <c r="AG57" s="36">
        <v>0.99199999999999999</v>
      </c>
      <c r="AH57" s="36">
        <v>2E-3</v>
      </c>
      <c r="AI57" s="36">
        <v>6.0000000000000001E-3</v>
      </c>
      <c r="AL57" s="83">
        <f t="shared" si="0"/>
        <v>1</v>
      </c>
      <c r="AM57" s="83">
        <f t="shared" si="1"/>
        <v>1</v>
      </c>
      <c r="AN57" s="83">
        <f t="shared" si="2"/>
        <v>1</v>
      </c>
    </row>
    <row r="58" spans="1:40" x14ac:dyDescent="0.45">
      <c r="A58" s="60">
        <v>44066</v>
      </c>
      <c r="B58" s="1" t="s">
        <v>109</v>
      </c>
      <c r="C58" s="1" t="s">
        <v>61</v>
      </c>
      <c r="D58" s="2">
        <v>2632</v>
      </c>
      <c r="E58" s="2">
        <v>1732</v>
      </c>
      <c r="F58" s="2">
        <v>900</v>
      </c>
      <c r="G58" s="76">
        <v>25525495.639999997</v>
      </c>
      <c r="H58" s="76">
        <v>16724636.559999997</v>
      </c>
      <c r="I58" s="76">
        <v>8800859.0800000001</v>
      </c>
      <c r="J58" s="2">
        <v>2587</v>
      </c>
      <c r="K58" s="2">
        <v>19</v>
      </c>
      <c r="L58" s="2">
        <v>26</v>
      </c>
      <c r="M58" s="3">
        <v>25080768</v>
      </c>
      <c r="N58" s="3">
        <v>9695</v>
      </c>
      <c r="O58" s="36">
        <v>0.94899999999999995</v>
      </c>
      <c r="P58" s="36">
        <v>3.2000000000000001E-2</v>
      </c>
      <c r="Q58" s="36">
        <v>1.7999999999999999E-2</v>
      </c>
      <c r="R58" s="36">
        <v>0.98799999999999999</v>
      </c>
      <c r="S58" s="36">
        <v>2E-3</v>
      </c>
      <c r="T58" s="36">
        <v>0.01</v>
      </c>
      <c r="U58" s="2">
        <v>18</v>
      </c>
      <c r="V58" s="2">
        <v>45</v>
      </c>
      <c r="W58" s="2">
        <v>21</v>
      </c>
      <c r="X58" s="2">
        <v>24</v>
      </c>
      <c r="Y58" s="76">
        <v>444845</v>
      </c>
      <c r="Z58" s="76">
        <v>210000</v>
      </c>
      <c r="AA58" s="76">
        <v>234845</v>
      </c>
      <c r="AB58" s="2">
        <v>37</v>
      </c>
      <c r="AC58" s="2">
        <v>0</v>
      </c>
      <c r="AD58" s="2">
        <v>26</v>
      </c>
      <c r="AE58" s="3">
        <v>369845</v>
      </c>
      <c r="AF58" s="3">
        <v>9996</v>
      </c>
      <c r="AG58" s="36">
        <v>0.86499999999999999</v>
      </c>
      <c r="AH58" s="36">
        <v>2.7E-2</v>
      </c>
      <c r="AI58" s="36">
        <v>0.108</v>
      </c>
      <c r="AL58" s="83">
        <f t="shared" si="0"/>
        <v>1</v>
      </c>
      <c r="AM58" s="83">
        <f t="shared" si="1"/>
        <v>0.999</v>
      </c>
      <c r="AN58" s="83">
        <f t="shared" si="2"/>
        <v>1</v>
      </c>
    </row>
    <row r="59" spans="1:40" x14ac:dyDescent="0.45">
      <c r="A59" s="60">
        <v>44066</v>
      </c>
      <c r="B59" s="1" t="s">
        <v>110</v>
      </c>
      <c r="C59" s="1" t="s">
        <v>111</v>
      </c>
      <c r="D59" s="2">
        <v>2119</v>
      </c>
      <c r="E59" s="2">
        <v>1421</v>
      </c>
      <c r="F59" s="2">
        <v>698</v>
      </c>
      <c r="G59" s="76">
        <v>18912574.079999998</v>
      </c>
      <c r="H59" s="76">
        <v>12524631.309999999</v>
      </c>
      <c r="I59" s="76">
        <v>6387942.7699999996</v>
      </c>
      <c r="J59" s="2">
        <v>2072</v>
      </c>
      <c r="K59" s="2">
        <v>19</v>
      </c>
      <c r="L59" s="2">
        <v>28</v>
      </c>
      <c r="M59" s="3">
        <v>18390460</v>
      </c>
      <c r="N59" s="3">
        <v>8876</v>
      </c>
      <c r="O59" s="36">
        <v>0.93300000000000005</v>
      </c>
      <c r="P59" s="36">
        <v>2.4E-2</v>
      </c>
      <c r="Q59" s="36">
        <v>4.2999999999999997E-2</v>
      </c>
      <c r="R59" s="36">
        <v>0.98</v>
      </c>
      <c r="S59" s="36">
        <v>7.0000000000000001E-3</v>
      </c>
      <c r="T59" s="36">
        <v>1.2999999999999999E-2</v>
      </c>
      <c r="U59" s="2">
        <v>88</v>
      </c>
      <c r="V59" s="2">
        <v>32</v>
      </c>
      <c r="W59" s="2">
        <v>20</v>
      </c>
      <c r="X59" s="2">
        <v>12</v>
      </c>
      <c r="Y59" s="76">
        <v>258145.41</v>
      </c>
      <c r="Z59" s="76">
        <v>158771.41</v>
      </c>
      <c r="AA59" s="76">
        <v>99374</v>
      </c>
      <c r="AB59" s="2">
        <v>90</v>
      </c>
      <c r="AC59" s="2">
        <v>2</v>
      </c>
      <c r="AD59" s="2">
        <v>28</v>
      </c>
      <c r="AE59" s="3">
        <v>780439</v>
      </c>
      <c r="AF59" s="3">
        <v>8672</v>
      </c>
      <c r="AG59" s="36">
        <v>0.97799999999999998</v>
      </c>
      <c r="AH59" s="36">
        <v>0</v>
      </c>
      <c r="AI59" s="36">
        <v>2.1999999999999999E-2</v>
      </c>
      <c r="AL59" s="83">
        <f t="shared" si="0"/>
        <v>1</v>
      </c>
      <c r="AM59" s="83">
        <f t="shared" si="1"/>
        <v>1</v>
      </c>
      <c r="AN59" s="83">
        <f t="shared" si="2"/>
        <v>1</v>
      </c>
    </row>
    <row r="60" spans="1:40" x14ac:dyDescent="0.45">
      <c r="A60" s="60">
        <v>44066</v>
      </c>
      <c r="B60" s="1" t="s">
        <v>112</v>
      </c>
      <c r="C60" s="1" t="s">
        <v>104</v>
      </c>
      <c r="D60" s="2">
        <v>57</v>
      </c>
      <c r="E60" s="2">
        <v>43</v>
      </c>
      <c r="F60" s="2">
        <v>14</v>
      </c>
      <c r="G60" s="76">
        <v>510885</v>
      </c>
      <c r="H60" s="76">
        <v>378185</v>
      </c>
      <c r="I60" s="76">
        <v>132700</v>
      </c>
      <c r="J60" s="2">
        <v>50</v>
      </c>
      <c r="K60" s="2">
        <v>6</v>
      </c>
      <c r="L60" s="2">
        <v>1</v>
      </c>
      <c r="M60" s="3">
        <v>466510</v>
      </c>
      <c r="N60" s="3">
        <v>9330</v>
      </c>
      <c r="O60" s="36">
        <v>1</v>
      </c>
      <c r="P60" s="36">
        <v>0</v>
      </c>
      <c r="Q60" s="36">
        <v>0</v>
      </c>
      <c r="R60" s="36">
        <v>0.877</v>
      </c>
      <c r="S60" s="36">
        <v>0.105</v>
      </c>
      <c r="T60" s="36">
        <v>1.7999999999999999E-2</v>
      </c>
      <c r="U60" s="2">
        <v>1</v>
      </c>
      <c r="V60" s="2">
        <v>1</v>
      </c>
      <c r="W60" s="2">
        <v>0</v>
      </c>
      <c r="X60" s="2">
        <v>1</v>
      </c>
      <c r="Y60" s="76">
        <v>5000</v>
      </c>
      <c r="Z60" s="76">
        <v>0</v>
      </c>
      <c r="AA60" s="76">
        <v>5000</v>
      </c>
      <c r="AB60" s="2">
        <v>1</v>
      </c>
      <c r="AC60" s="2">
        <v>0</v>
      </c>
      <c r="AD60" s="2">
        <v>1</v>
      </c>
      <c r="AE60" s="3">
        <v>9180</v>
      </c>
      <c r="AF60" s="3">
        <v>9180</v>
      </c>
      <c r="AG60" s="36">
        <v>1</v>
      </c>
      <c r="AH60" s="36">
        <v>0</v>
      </c>
      <c r="AI60" s="36">
        <v>0</v>
      </c>
      <c r="AL60" s="83">
        <f t="shared" si="0"/>
        <v>1</v>
      </c>
      <c r="AM60" s="83">
        <f t="shared" si="1"/>
        <v>1</v>
      </c>
      <c r="AN60" s="83">
        <f t="shared" si="2"/>
        <v>1</v>
      </c>
    </row>
    <row r="61" spans="1:40" x14ac:dyDescent="0.45">
      <c r="A61" s="60">
        <v>44066</v>
      </c>
      <c r="B61" s="1" t="s">
        <v>113</v>
      </c>
      <c r="C61" s="1" t="s">
        <v>61</v>
      </c>
      <c r="D61" s="2">
        <v>14483</v>
      </c>
      <c r="E61" s="2">
        <v>9950</v>
      </c>
      <c r="F61" s="2">
        <v>4533</v>
      </c>
      <c r="G61" s="76">
        <v>117256542.47999996</v>
      </c>
      <c r="H61" s="76">
        <v>78468305.759999961</v>
      </c>
      <c r="I61" s="76">
        <v>38788236.719999999</v>
      </c>
      <c r="J61" s="2">
        <v>14339</v>
      </c>
      <c r="K61" s="2">
        <v>76</v>
      </c>
      <c r="L61" s="2">
        <v>68</v>
      </c>
      <c r="M61" s="3">
        <v>116054836</v>
      </c>
      <c r="N61" s="3">
        <v>8094</v>
      </c>
      <c r="O61" s="36">
        <v>0.83499999999999996</v>
      </c>
      <c r="P61" s="36">
        <v>0.15</v>
      </c>
      <c r="Q61" s="36">
        <v>1.4E-2</v>
      </c>
      <c r="R61" s="36">
        <v>0.99</v>
      </c>
      <c r="S61" s="36">
        <v>5.0000000000000001E-3</v>
      </c>
      <c r="T61" s="36">
        <v>5.0000000000000001E-3</v>
      </c>
      <c r="U61" s="2">
        <v>74</v>
      </c>
      <c r="V61" s="2">
        <v>158</v>
      </c>
      <c r="W61" s="2">
        <v>83</v>
      </c>
      <c r="X61" s="2">
        <v>75</v>
      </c>
      <c r="Y61" s="76">
        <v>1258941.8500000001</v>
      </c>
      <c r="Z61" s="76">
        <v>670098.96000000008</v>
      </c>
      <c r="AA61" s="76">
        <v>588842.89</v>
      </c>
      <c r="AB61" s="2">
        <v>164</v>
      </c>
      <c r="AC61" s="2">
        <v>0</v>
      </c>
      <c r="AD61" s="2">
        <v>68</v>
      </c>
      <c r="AE61" s="3">
        <v>1224914</v>
      </c>
      <c r="AF61" s="3">
        <v>7469</v>
      </c>
      <c r="AG61" s="36">
        <v>0.95699999999999996</v>
      </c>
      <c r="AH61" s="36">
        <v>6.0000000000000001E-3</v>
      </c>
      <c r="AI61" s="36">
        <v>3.6999999999999998E-2</v>
      </c>
      <c r="AL61" s="83">
        <f t="shared" si="0"/>
        <v>1</v>
      </c>
      <c r="AM61" s="83">
        <f t="shared" si="1"/>
        <v>0.999</v>
      </c>
      <c r="AN61" s="83">
        <f t="shared" si="2"/>
        <v>1</v>
      </c>
    </row>
    <row r="62" spans="1:40" x14ac:dyDescent="0.45">
      <c r="A62" s="60">
        <v>44066</v>
      </c>
      <c r="B62" s="1" t="s">
        <v>114</v>
      </c>
      <c r="C62" s="1" t="s">
        <v>115</v>
      </c>
      <c r="D62" s="2">
        <v>37168</v>
      </c>
      <c r="E62" s="2">
        <v>26759</v>
      </c>
      <c r="F62" s="2">
        <v>10409</v>
      </c>
      <c r="G62" s="76">
        <v>269465461</v>
      </c>
      <c r="H62" s="76">
        <v>185238664</v>
      </c>
      <c r="I62" s="76">
        <v>84226797</v>
      </c>
      <c r="J62" s="2">
        <v>36201</v>
      </c>
      <c r="K62" s="2">
        <v>803</v>
      </c>
      <c r="L62" s="2">
        <v>164</v>
      </c>
      <c r="M62" s="3">
        <v>263724155</v>
      </c>
      <c r="N62" s="3">
        <v>7285</v>
      </c>
      <c r="O62" s="36">
        <v>0.79500000000000004</v>
      </c>
      <c r="P62" s="36">
        <v>0.19700000000000001</v>
      </c>
      <c r="Q62" s="36">
        <v>8.0000000000000002E-3</v>
      </c>
      <c r="R62" s="36">
        <v>0.97399999999999998</v>
      </c>
      <c r="S62" s="36">
        <v>2.1000000000000001E-2</v>
      </c>
      <c r="T62" s="36">
        <v>4.0000000000000001E-3</v>
      </c>
      <c r="U62" s="2">
        <v>350</v>
      </c>
      <c r="V62" s="2">
        <v>342</v>
      </c>
      <c r="W62" s="2">
        <v>169</v>
      </c>
      <c r="X62" s="2">
        <v>173</v>
      </c>
      <c r="Y62" s="76">
        <v>2358800</v>
      </c>
      <c r="Z62" s="76">
        <v>1193436</v>
      </c>
      <c r="AA62" s="76">
        <v>1165364</v>
      </c>
      <c r="AB62" s="2">
        <v>524</v>
      </c>
      <c r="AC62" s="2">
        <v>4</v>
      </c>
      <c r="AD62" s="2">
        <v>164</v>
      </c>
      <c r="AE62" s="3">
        <v>3719456</v>
      </c>
      <c r="AF62" s="3">
        <v>7098</v>
      </c>
      <c r="AG62" s="36">
        <v>0.98299999999999998</v>
      </c>
      <c r="AH62" s="36">
        <v>0.01</v>
      </c>
      <c r="AI62" s="36">
        <v>8.0000000000000002E-3</v>
      </c>
      <c r="AL62" s="83">
        <f t="shared" si="0"/>
        <v>0.999</v>
      </c>
      <c r="AM62" s="83">
        <f t="shared" si="1"/>
        <v>1</v>
      </c>
      <c r="AN62" s="83">
        <f t="shared" si="2"/>
        <v>1.0009999999999999</v>
      </c>
    </row>
    <row r="63" spans="1:40" x14ac:dyDescent="0.45">
      <c r="A63" s="60">
        <v>44066</v>
      </c>
      <c r="B63" s="1" t="s">
        <v>116</v>
      </c>
      <c r="C63" s="1" t="s">
        <v>39</v>
      </c>
      <c r="D63" s="2">
        <v>39500</v>
      </c>
      <c r="E63" s="2">
        <v>27863</v>
      </c>
      <c r="F63" s="2">
        <v>11637</v>
      </c>
      <c r="G63" s="76">
        <v>312187795</v>
      </c>
      <c r="H63" s="76">
        <v>213899394</v>
      </c>
      <c r="I63" s="76">
        <v>98288401</v>
      </c>
      <c r="J63" s="2">
        <v>38912</v>
      </c>
      <c r="K63" s="2">
        <v>325</v>
      </c>
      <c r="L63" s="2">
        <v>263</v>
      </c>
      <c r="M63" s="3">
        <v>307425580</v>
      </c>
      <c r="N63" s="3">
        <v>7901</v>
      </c>
      <c r="O63" s="36">
        <v>0.92500000000000004</v>
      </c>
      <c r="P63" s="36">
        <v>5.5E-2</v>
      </c>
      <c r="Q63" s="36">
        <v>0.02</v>
      </c>
      <c r="R63" s="36">
        <v>0.98499999999999999</v>
      </c>
      <c r="S63" s="36">
        <v>8.0000000000000002E-3</v>
      </c>
      <c r="T63" s="36">
        <v>7.0000000000000001E-3</v>
      </c>
      <c r="U63" s="2">
        <v>299</v>
      </c>
      <c r="V63" s="2">
        <v>566</v>
      </c>
      <c r="W63" s="2">
        <v>300</v>
      </c>
      <c r="X63" s="2">
        <v>266</v>
      </c>
      <c r="Y63" s="76">
        <v>4239055</v>
      </c>
      <c r="Z63" s="76">
        <v>2245396</v>
      </c>
      <c r="AA63" s="76">
        <v>1993659</v>
      </c>
      <c r="AB63" s="2">
        <v>592</v>
      </c>
      <c r="AC63" s="2">
        <v>10</v>
      </c>
      <c r="AD63" s="2">
        <v>263</v>
      </c>
      <c r="AE63" s="3">
        <v>4440047</v>
      </c>
      <c r="AF63" s="3">
        <v>7500</v>
      </c>
      <c r="AG63" s="36">
        <v>0.93400000000000005</v>
      </c>
      <c r="AH63" s="36">
        <v>3.2000000000000001E-2</v>
      </c>
      <c r="AI63" s="36">
        <v>3.4000000000000002E-2</v>
      </c>
      <c r="AL63" s="83">
        <f t="shared" si="0"/>
        <v>1</v>
      </c>
      <c r="AM63" s="83">
        <f t="shared" si="1"/>
        <v>1</v>
      </c>
      <c r="AN63" s="83">
        <f t="shared" si="2"/>
        <v>1</v>
      </c>
    </row>
    <row r="64" spans="1:40" x14ac:dyDescent="0.45">
      <c r="A64" s="60">
        <v>44066</v>
      </c>
      <c r="B64" s="1" t="s">
        <v>120</v>
      </c>
      <c r="C64" s="1" t="s">
        <v>121</v>
      </c>
      <c r="D64" s="2">
        <v>47688</v>
      </c>
      <c r="E64" s="2">
        <v>33440</v>
      </c>
      <c r="F64" s="2">
        <v>14248</v>
      </c>
      <c r="G64" s="76">
        <v>356720259</v>
      </c>
      <c r="H64" s="76">
        <v>240251254</v>
      </c>
      <c r="I64" s="76">
        <v>116469005</v>
      </c>
      <c r="J64" s="2">
        <v>46376</v>
      </c>
      <c r="K64" s="2">
        <v>785</v>
      </c>
      <c r="L64" s="2">
        <v>527</v>
      </c>
      <c r="M64" s="3">
        <v>345169576</v>
      </c>
      <c r="N64" s="3">
        <v>7443</v>
      </c>
      <c r="O64" s="36">
        <v>0.90200000000000002</v>
      </c>
      <c r="P64" s="36">
        <v>6.6000000000000003E-2</v>
      </c>
      <c r="Q64" s="36">
        <v>3.2000000000000001E-2</v>
      </c>
      <c r="R64" s="36">
        <v>0.97299999999999998</v>
      </c>
      <c r="S64" s="36">
        <v>1.6E-2</v>
      </c>
      <c r="T64" s="36">
        <v>1.0999999999999999E-2</v>
      </c>
      <c r="U64" s="2">
        <v>577</v>
      </c>
      <c r="V64" s="2">
        <v>642</v>
      </c>
      <c r="W64" s="2">
        <v>328</v>
      </c>
      <c r="X64" s="2">
        <v>314</v>
      </c>
      <c r="Y64" s="76">
        <v>4610785</v>
      </c>
      <c r="Z64" s="76">
        <v>2369332</v>
      </c>
      <c r="AA64" s="76">
        <v>2241453</v>
      </c>
      <c r="AB64" s="2">
        <v>691</v>
      </c>
      <c r="AC64" s="2">
        <v>1</v>
      </c>
      <c r="AD64" s="2">
        <v>527</v>
      </c>
      <c r="AE64" s="3">
        <v>4841703</v>
      </c>
      <c r="AF64" s="3">
        <v>7007</v>
      </c>
      <c r="AG64" s="36">
        <v>0.876</v>
      </c>
      <c r="AH64" s="36">
        <v>2.5999999999999999E-2</v>
      </c>
      <c r="AI64" s="36">
        <v>9.8000000000000004E-2</v>
      </c>
      <c r="AL64" s="83">
        <f t="shared" si="0"/>
        <v>1</v>
      </c>
      <c r="AM64" s="83">
        <f t="shared" si="1"/>
        <v>1</v>
      </c>
      <c r="AN64" s="83">
        <f t="shared" si="2"/>
        <v>1</v>
      </c>
    </row>
    <row r="65" spans="1:40" x14ac:dyDescent="0.45">
      <c r="A65" s="60">
        <v>44066</v>
      </c>
      <c r="B65" s="1" t="s">
        <v>122</v>
      </c>
      <c r="C65" s="1" t="s">
        <v>123</v>
      </c>
      <c r="D65" s="2">
        <v>5712</v>
      </c>
      <c r="E65" s="2">
        <v>3821</v>
      </c>
      <c r="F65" s="2">
        <v>1891</v>
      </c>
      <c r="G65" s="76">
        <v>49659052</v>
      </c>
      <c r="H65" s="76">
        <v>32739243</v>
      </c>
      <c r="I65" s="76">
        <v>16919809</v>
      </c>
      <c r="J65" s="2">
        <v>5637</v>
      </c>
      <c r="K65" s="2">
        <v>38</v>
      </c>
      <c r="L65" s="2">
        <v>37</v>
      </c>
      <c r="M65" s="3">
        <v>49012603</v>
      </c>
      <c r="N65" s="3">
        <v>8695</v>
      </c>
      <c r="O65" s="36">
        <v>0.97699999999999998</v>
      </c>
      <c r="P65" s="36">
        <v>1.4999999999999999E-2</v>
      </c>
      <c r="Q65" s="36">
        <v>8.0000000000000002E-3</v>
      </c>
      <c r="R65" s="36">
        <v>0.98699999999999999</v>
      </c>
      <c r="S65" s="36">
        <v>6.0000000000000001E-3</v>
      </c>
      <c r="T65" s="36">
        <v>6.0000000000000001E-3</v>
      </c>
      <c r="U65" s="2">
        <v>57</v>
      </c>
      <c r="V65" s="2">
        <v>69</v>
      </c>
      <c r="W65" s="2">
        <v>44</v>
      </c>
      <c r="X65" s="2">
        <v>25</v>
      </c>
      <c r="Y65" s="76">
        <v>572639</v>
      </c>
      <c r="Z65" s="76">
        <v>357043</v>
      </c>
      <c r="AA65" s="76">
        <v>215596</v>
      </c>
      <c r="AB65" s="2">
        <v>89</v>
      </c>
      <c r="AC65" s="2">
        <v>0</v>
      </c>
      <c r="AD65" s="2">
        <v>37</v>
      </c>
      <c r="AE65" s="3">
        <v>700424</v>
      </c>
      <c r="AF65" s="3">
        <v>7870</v>
      </c>
      <c r="AG65" s="36">
        <v>1</v>
      </c>
      <c r="AH65" s="36">
        <v>0</v>
      </c>
      <c r="AI65" s="36">
        <v>0</v>
      </c>
      <c r="AL65" s="83">
        <f t="shared" si="0"/>
        <v>0.999</v>
      </c>
      <c r="AM65" s="83">
        <f t="shared" si="1"/>
        <v>1</v>
      </c>
      <c r="AN65" s="83">
        <f t="shared" si="2"/>
        <v>1</v>
      </c>
    </row>
    <row r="66" spans="1:40" x14ac:dyDescent="0.45">
      <c r="A66" s="60">
        <v>44066</v>
      </c>
      <c r="B66" s="1" t="s">
        <v>124</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44066</v>
      </c>
      <c r="B67" s="1" t="s">
        <v>125</v>
      </c>
      <c r="C67" s="1" t="s">
        <v>126</v>
      </c>
      <c r="D67" s="2">
        <v>17105</v>
      </c>
      <c r="E67" s="2">
        <v>11871</v>
      </c>
      <c r="F67" s="2">
        <v>5234</v>
      </c>
      <c r="G67" s="76">
        <v>152886773</v>
      </c>
      <c r="H67" s="76">
        <v>98995664</v>
      </c>
      <c r="I67" s="76">
        <v>53891109</v>
      </c>
      <c r="J67" s="2">
        <v>16809</v>
      </c>
      <c r="K67" s="2">
        <v>123</v>
      </c>
      <c r="L67" s="2">
        <v>173</v>
      </c>
      <c r="M67" s="3">
        <v>149837668</v>
      </c>
      <c r="N67" s="3">
        <v>8914</v>
      </c>
      <c r="O67" s="36">
        <v>0.97299999999999998</v>
      </c>
      <c r="P67" s="36">
        <v>2.1000000000000001E-2</v>
      </c>
      <c r="Q67" s="36">
        <v>7.0000000000000001E-3</v>
      </c>
      <c r="R67" s="36">
        <v>0.98499999999999999</v>
      </c>
      <c r="S67" s="36">
        <v>5.0000000000000001E-3</v>
      </c>
      <c r="T67" s="36">
        <v>0.01</v>
      </c>
      <c r="U67" s="2">
        <v>185</v>
      </c>
      <c r="V67" s="2">
        <v>186</v>
      </c>
      <c r="W67" s="2">
        <v>93</v>
      </c>
      <c r="X67" s="2">
        <v>93</v>
      </c>
      <c r="Y67" s="76">
        <v>1627130</v>
      </c>
      <c r="Z67" s="76">
        <v>803908</v>
      </c>
      <c r="AA67" s="76">
        <v>823222</v>
      </c>
      <c r="AB67" s="2">
        <v>197</v>
      </c>
      <c r="AC67" s="2">
        <v>1</v>
      </c>
      <c r="AD67" s="2">
        <v>173</v>
      </c>
      <c r="AE67" s="3">
        <v>1596152</v>
      </c>
      <c r="AF67" s="3">
        <v>8102</v>
      </c>
      <c r="AG67" s="36">
        <v>0.89300000000000002</v>
      </c>
      <c r="AH67" s="36">
        <v>6.6000000000000003E-2</v>
      </c>
      <c r="AI67" s="36">
        <v>4.1000000000000002E-2</v>
      </c>
      <c r="AL67" s="83">
        <f t="shared" ref="AL67:AL130" si="3">R67+S67+T67</f>
        <v>1</v>
      </c>
      <c r="AM67" s="83">
        <f t="shared" ref="AM67:AM130" si="4">O67+P67+Q67</f>
        <v>1.0009999999999999</v>
      </c>
      <c r="AN67" s="83">
        <f t="shared" ref="AN67:AN130" si="5">AG67+AH67+AI67</f>
        <v>1</v>
      </c>
    </row>
    <row r="68" spans="1:40" x14ac:dyDescent="0.45">
      <c r="A68" s="60">
        <v>44066</v>
      </c>
      <c r="B68" s="1" t="s">
        <v>127</v>
      </c>
      <c r="C68" s="1" t="s">
        <v>128</v>
      </c>
      <c r="D68" s="2">
        <v>91</v>
      </c>
      <c r="E68" s="2">
        <v>68</v>
      </c>
      <c r="F68" s="2">
        <v>23</v>
      </c>
      <c r="G68" s="76">
        <v>601695</v>
      </c>
      <c r="H68" s="76">
        <v>406634</v>
      </c>
      <c r="I68" s="76">
        <v>195061</v>
      </c>
      <c r="J68" s="2">
        <v>76</v>
      </c>
      <c r="K68" s="2">
        <v>12</v>
      </c>
      <c r="L68" s="2">
        <v>3</v>
      </c>
      <c r="M68" s="3">
        <v>550351</v>
      </c>
      <c r="N68" s="3">
        <v>7241</v>
      </c>
      <c r="O68" s="36">
        <v>0.65800000000000003</v>
      </c>
      <c r="P68" s="36">
        <v>0.11799999999999999</v>
      </c>
      <c r="Q68" s="36">
        <v>0.224</v>
      </c>
      <c r="R68" s="36">
        <v>0.83499999999999996</v>
      </c>
      <c r="S68" s="36">
        <v>0.13200000000000001</v>
      </c>
      <c r="T68" s="36">
        <v>3.3000000000000002E-2</v>
      </c>
      <c r="U68" s="2">
        <v>3</v>
      </c>
      <c r="V68" s="2">
        <v>2</v>
      </c>
      <c r="W68" s="2">
        <v>1</v>
      </c>
      <c r="X68" s="2">
        <v>1</v>
      </c>
      <c r="Y68" s="76">
        <v>12000</v>
      </c>
      <c r="Z68" s="76">
        <v>10000</v>
      </c>
      <c r="AA68" s="76">
        <v>2000</v>
      </c>
      <c r="AB68" s="2">
        <v>1</v>
      </c>
      <c r="AC68" s="2">
        <v>1</v>
      </c>
      <c r="AD68" s="2">
        <v>3</v>
      </c>
      <c r="AE68" s="3">
        <v>5</v>
      </c>
      <c r="AF68" s="3">
        <v>5</v>
      </c>
      <c r="AG68" s="36">
        <v>1</v>
      </c>
      <c r="AH68" s="36">
        <v>0</v>
      </c>
      <c r="AI68" s="36">
        <v>0</v>
      </c>
      <c r="AL68" s="83">
        <f t="shared" si="3"/>
        <v>1</v>
      </c>
      <c r="AM68" s="83">
        <f t="shared" si="4"/>
        <v>1</v>
      </c>
      <c r="AN68" s="83">
        <f t="shared" si="5"/>
        <v>1</v>
      </c>
    </row>
    <row r="69" spans="1:40" x14ac:dyDescent="0.45">
      <c r="A69" s="60">
        <v>44066</v>
      </c>
      <c r="B69" s="1" t="s">
        <v>130</v>
      </c>
      <c r="C69" s="1" t="s">
        <v>131</v>
      </c>
      <c r="D69" s="2">
        <v>7537</v>
      </c>
      <c r="E69" s="2">
        <v>5334</v>
      </c>
      <c r="F69" s="2">
        <v>2203</v>
      </c>
      <c r="G69" s="76">
        <v>63598609</v>
      </c>
      <c r="H69" s="76">
        <v>43713757</v>
      </c>
      <c r="I69" s="76">
        <v>19884852</v>
      </c>
      <c r="J69" s="2">
        <v>7338</v>
      </c>
      <c r="K69" s="2">
        <v>92</v>
      </c>
      <c r="L69" s="2">
        <v>107</v>
      </c>
      <c r="M69" s="3">
        <v>61646319</v>
      </c>
      <c r="N69" s="3">
        <v>8401</v>
      </c>
      <c r="O69" s="36">
        <v>0.97099999999999997</v>
      </c>
      <c r="P69" s="36">
        <v>2.1999999999999999E-2</v>
      </c>
      <c r="Q69" s="36">
        <v>7.0000000000000001E-3</v>
      </c>
      <c r="R69" s="36">
        <v>0.97399999999999998</v>
      </c>
      <c r="S69" s="36">
        <v>1.2E-2</v>
      </c>
      <c r="T69" s="36">
        <v>1.4E-2</v>
      </c>
      <c r="U69" s="2">
        <v>132</v>
      </c>
      <c r="V69" s="2">
        <v>135</v>
      </c>
      <c r="W69" s="2">
        <v>79</v>
      </c>
      <c r="X69" s="2">
        <v>56</v>
      </c>
      <c r="Y69" s="76">
        <v>1140930</v>
      </c>
      <c r="Z69" s="76">
        <v>686426</v>
      </c>
      <c r="AA69" s="76">
        <v>454504</v>
      </c>
      <c r="AB69" s="2">
        <v>159</v>
      </c>
      <c r="AC69" s="2">
        <v>1</v>
      </c>
      <c r="AD69" s="2">
        <v>107</v>
      </c>
      <c r="AE69" s="3">
        <v>1298801</v>
      </c>
      <c r="AF69" s="3">
        <v>8169</v>
      </c>
      <c r="AG69" s="36">
        <v>0.89900000000000002</v>
      </c>
      <c r="AH69" s="36">
        <v>5.7000000000000002E-2</v>
      </c>
      <c r="AI69" s="36">
        <v>4.3999999999999997E-2</v>
      </c>
      <c r="AL69" s="83">
        <f t="shared" si="3"/>
        <v>1</v>
      </c>
      <c r="AM69" s="83">
        <f t="shared" si="4"/>
        <v>1</v>
      </c>
      <c r="AN69" s="83">
        <f t="shared" si="5"/>
        <v>1</v>
      </c>
    </row>
    <row r="70" spans="1:40" x14ac:dyDescent="0.45">
      <c r="A70" s="60">
        <v>44066</v>
      </c>
      <c r="B70" s="1" t="s">
        <v>132</v>
      </c>
      <c r="C70" s="1" t="s">
        <v>133</v>
      </c>
      <c r="D70" s="2">
        <v>9643</v>
      </c>
      <c r="E70" s="2">
        <v>6531</v>
      </c>
      <c r="F70" s="2">
        <v>3112</v>
      </c>
      <c r="G70" s="76">
        <v>83582896</v>
      </c>
      <c r="H70" s="76">
        <v>56000855</v>
      </c>
      <c r="I70" s="76">
        <v>27582041</v>
      </c>
      <c r="J70" s="2">
        <v>9490</v>
      </c>
      <c r="K70" s="2">
        <v>59</v>
      </c>
      <c r="L70" s="2">
        <v>94</v>
      </c>
      <c r="M70" s="3">
        <v>82144610</v>
      </c>
      <c r="N70" s="3">
        <v>8656</v>
      </c>
      <c r="O70" s="36">
        <v>0.97799999999999998</v>
      </c>
      <c r="P70" s="36">
        <v>1.2E-2</v>
      </c>
      <c r="Q70" s="36">
        <v>8.9999999999999993E-3</v>
      </c>
      <c r="R70" s="36">
        <v>0.98499999999999999</v>
      </c>
      <c r="S70" s="36">
        <v>6.0000000000000001E-3</v>
      </c>
      <c r="T70" s="36">
        <v>0.01</v>
      </c>
      <c r="U70" s="2">
        <v>146</v>
      </c>
      <c r="V70" s="2">
        <v>165</v>
      </c>
      <c r="W70" s="2">
        <v>89</v>
      </c>
      <c r="X70" s="2">
        <v>76</v>
      </c>
      <c r="Y70" s="76">
        <v>1413611</v>
      </c>
      <c r="Z70" s="76">
        <v>769243</v>
      </c>
      <c r="AA70" s="76">
        <v>644368</v>
      </c>
      <c r="AB70" s="2">
        <v>216</v>
      </c>
      <c r="AC70" s="2">
        <v>1</v>
      </c>
      <c r="AD70" s="2">
        <v>94</v>
      </c>
      <c r="AE70" s="3">
        <v>1802542</v>
      </c>
      <c r="AF70" s="3">
        <v>8345</v>
      </c>
      <c r="AG70" s="36">
        <v>0.99099999999999999</v>
      </c>
      <c r="AH70" s="36">
        <v>8.9999999999999993E-3</v>
      </c>
      <c r="AI70" s="36">
        <v>0</v>
      </c>
      <c r="AL70" s="83">
        <f t="shared" si="3"/>
        <v>1.0009999999999999</v>
      </c>
      <c r="AM70" s="83">
        <f t="shared" si="4"/>
        <v>0.999</v>
      </c>
      <c r="AN70" s="83">
        <f t="shared" si="5"/>
        <v>1</v>
      </c>
    </row>
    <row r="71" spans="1:40" x14ac:dyDescent="0.45">
      <c r="A71" s="60">
        <v>44066</v>
      </c>
      <c r="B71" s="1" t="s">
        <v>134</v>
      </c>
      <c r="C71" s="1" t="s">
        <v>135</v>
      </c>
      <c r="D71" s="2">
        <v>413</v>
      </c>
      <c r="E71" s="2">
        <v>288</v>
      </c>
      <c r="F71" s="2">
        <v>125</v>
      </c>
      <c r="G71" s="76">
        <v>3409645.7199999997</v>
      </c>
      <c r="H71" s="76">
        <v>2350141.5299999998</v>
      </c>
      <c r="I71" s="76">
        <v>1059504.19</v>
      </c>
      <c r="J71" s="2">
        <v>403</v>
      </c>
      <c r="K71" s="2">
        <v>9</v>
      </c>
      <c r="L71" s="2">
        <v>1</v>
      </c>
      <c r="M71" s="3">
        <v>3301769</v>
      </c>
      <c r="N71" s="3">
        <v>8193</v>
      </c>
      <c r="O71" s="36">
        <v>0.94499999999999995</v>
      </c>
      <c r="P71" s="36">
        <v>0.03</v>
      </c>
      <c r="Q71" s="36">
        <v>2.5000000000000001E-2</v>
      </c>
      <c r="R71" s="36">
        <v>0.97599999999999998</v>
      </c>
      <c r="S71" s="36">
        <v>2.1999999999999999E-2</v>
      </c>
      <c r="T71" s="36">
        <v>2E-3</v>
      </c>
      <c r="U71" s="2">
        <v>14</v>
      </c>
      <c r="V71" s="2">
        <v>6</v>
      </c>
      <c r="W71" s="2">
        <v>4</v>
      </c>
      <c r="X71" s="2">
        <v>2</v>
      </c>
      <c r="Y71" s="76">
        <v>41468</v>
      </c>
      <c r="Z71" s="76">
        <v>30068</v>
      </c>
      <c r="AA71" s="76">
        <v>11400</v>
      </c>
      <c r="AB71" s="2">
        <v>17</v>
      </c>
      <c r="AC71" s="2">
        <v>2</v>
      </c>
      <c r="AD71" s="2">
        <v>1</v>
      </c>
      <c r="AE71" s="3">
        <v>145631</v>
      </c>
      <c r="AF71" s="3">
        <v>8567</v>
      </c>
      <c r="AG71" s="36">
        <v>0.94099999999999995</v>
      </c>
      <c r="AH71" s="36">
        <v>0</v>
      </c>
      <c r="AI71" s="36">
        <v>5.8999999999999997E-2</v>
      </c>
      <c r="AL71" s="83">
        <f t="shared" si="3"/>
        <v>1</v>
      </c>
      <c r="AM71" s="83">
        <f t="shared" si="4"/>
        <v>1</v>
      </c>
      <c r="AN71" s="83">
        <f t="shared" si="5"/>
        <v>1</v>
      </c>
    </row>
    <row r="72" spans="1:40" x14ac:dyDescent="0.45">
      <c r="A72" s="60">
        <v>44066</v>
      </c>
      <c r="B72" s="1" t="s">
        <v>137</v>
      </c>
      <c r="C72" s="1" t="s">
        <v>71</v>
      </c>
      <c r="D72" s="2">
        <v>5869</v>
      </c>
      <c r="E72" s="2">
        <v>3921</v>
      </c>
      <c r="F72" s="2">
        <v>1948</v>
      </c>
      <c r="G72" s="76">
        <v>55905129</v>
      </c>
      <c r="H72" s="76">
        <v>37183110</v>
      </c>
      <c r="I72" s="76">
        <v>18722019</v>
      </c>
      <c r="J72" s="2">
        <v>5760</v>
      </c>
      <c r="K72" s="2">
        <v>44</v>
      </c>
      <c r="L72" s="2">
        <v>65</v>
      </c>
      <c r="M72" s="3">
        <v>54630377</v>
      </c>
      <c r="N72" s="3">
        <v>9484</v>
      </c>
      <c r="O72" s="36">
        <v>0.72399999999999998</v>
      </c>
      <c r="P72" s="36">
        <v>0.20599999999999999</v>
      </c>
      <c r="Q72" s="36">
        <v>6.9000000000000006E-2</v>
      </c>
      <c r="R72" s="36">
        <v>0.98099999999999998</v>
      </c>
      <c r="S72" s="36">
        <v>7.0000000000000001E-3</v>
      </c>
      <c r="T72" s="36">
        <v>1.0999999999999999E-2</v>
      </c>
      <c r="U72" s="2">
        <v>76</v>
      </c>
      <c r="V72" s="2">
        <v>105</v>
      </c>
      <c r="W72" s="2">
        <v>60</v>
      </c>
      <c r="X72" s="2">
        <v>45</v>
      </c>
      <c r="Y72" s="76">
        <v>985894</v>
      </c>
      <c r="Z72" s="76">
        <v>563235</v>
      </c>
      <c r="AA72" s="76">
        <v>422659</v>
      </c>
      <c r="AB72" s="2">
        <v>116</v>
      </c>
      <c r="AC72" s="2">
        <v>0</v>
      </c>
      <c r="AD72" s="2">
        <v>65</v>
      </c>
      <c r="AE72" s="3">
        <v>1074930</v>
      </c>
      <c r="AF72" s="3">
        <v>9267</v>
      </c>
      <c r="AG72" s="36">
        <v>0.82799999999999996</v>
      </c>
      <c r="AH72" s="36">
        <v>0.14699999999999999</v>
      </c>
      <c r="AI72" s="36">
        <v>2.5999999999999999E-2</v>
      </c>
      <c r="AL72" s="83">
        <f t="shared" si="3"/>
        <v>0.999</v>
      </c>
      <c r="AM72" s="83">
        <f t="shared" si="4"/>
        <v>0.99899999999999989</v>
      </c>
      <c r="AN72" s="83">
        <f t="shared" si="5"/>
        <v>1.0009999999999999</v>
      </c>
    </row>
    <row r="73" spans="1:40" x14ac:dyDescent="0.45">
      <c r="A73" s="60">
        <v>44066</v>
      </c>
      <c r="B73" s="1" t="s">
        <v>141</v>
      </c>
      <c r="C73" s="1" t="s">
        <v>61</v>
      </c>
      <c r="D73" s="2">
        <v>7505</v>
      </c>
      <c r="E73" s="2">
        <v>5966</v>
      </c>
      <c r="F73" s="2">
        <v>1539</v>
      </c>
      <c r="G73" s="76">
        <v>49351115</v>
      </c>
      <c r="H73" s="76">
        <v>37622633</v>
      </c>
      <c r="I73" s="76">
        <v>11728482</v>
      </c>
      <c r="J73" s="2">
        <v>7014</v>
      </c>
      <c r="K73" s="2">
        <v>437</v>
      </c>
      <c r="L73" s="2">
        <v>54</v>
      </c>
      <c r="M73" s="3">
        <v>46552794</v>
      </c>
      <c r="N73" s="3">
        <v>6637</v>
      </c>
      <c r="O73" s="36">
        <v>0.88</v>
      </c>
      <c r="P73" s="36">
        <v>5.3999999999999999E-2</v>
      </c>
      <c r="Q73" s="36">
        <v>6.6000000000000003E-2</v>
      </c>
      <c r="R73" s="36">
        <v>0.93500000000000005</v>
      </c>
      <c r="S73" s="36">
        <v>5.8000000000000003E-2</v>
      </c>
      <c r="T73" s="36">
        <v>7.0000000000000001E-3</v>
      </c>
      <c r="U73" s="2">
        <v>41</v>
      </c>
      <c r="V73" s="2">
        <v>122</v>
      </c>
      <c r="W73" s="2">
        <v>100</v>
      </c>
      <c r="X73" s="2">
        <v>22</v>
      </c>
      <c r="Y73" s="76">
        <v>698211</v>
      </c>
      <c r="Z73" s="76">
        <v>568299</v>
      </c>
      <c r="AA73" s="76">
        <v>129912</v>
      </c>
      <c r="AB73" s="2">
        <v>96</v>
      </c>
      <c r="AC73" s="2">
        <v>13</v>
      </c>
      <c r="AD73" s="2">
        <v>54</v>
      </c>
      <c r="AE73" s="3">
        <v>549338</v>
      </c>
      <c r="AF73" s="3">
        <v>5722</v>
      </c>
      <c r="AG73" s="36">
        <v>0.86499999999999999</v>
      </c>
      <c r="AH73" s="36">
        <v>6.3E-2</v>
      </c>
      <c r="AI73" s="36">
        <v>7.2999999999999995E-2</v>
      </c>
      <c r="AL73" s="83">
        <f t="shared" si="3"/>
        <v>1</v>
      </c>
      <c r="AM73" s="83">
        <f t="shared" si="4"/>
        <v>1</v>
      </c>
      <c r="AN73" s="83">
        <f t="shared" si="5"/>
        <v>1.0009999999999999</v>
      </c>
    </row>
    <row r="74" spans="1:40" x14ac:dyDescent="0.45">
      <c r="A74" s="60">
        <v>44066</v>
      </c>
      <c r="B74" s="1" t="s">
        <v>142</v>
      </c>
      <c r="C74" s="1" t="s">
        <v>143</v>
      </c>
      <c r="D74" s="2">
        <v>6342</v>
      </c>
      <c r="E74" s="2">
        <v>4060</v>
      </c>
      <c r="F74" s="2">
        <v>2282</v>
      </c>
      <c r="G74" s="76">
        <v>60470149</v>
      </c>
      <c r="H74" s="76">
        <v>38270753</v>
      </c>
      <c r="I74" s="76">
        <v>22199396</v>
      </c>
      <c r="J74" s="2">
        <v>6226</v>
      </c>
      <c r="K74" s="2">
        <v>41</v>
      </c>
      <c r="L74" s="2">
        <v>75</v>
      </c>
      <c r="M74" s="3">
        <v>59496864</v>
      </c>
      <c r="N74" s="3">
        <v>9556</v>
      </c>
      <c r="O74" s="36">
        <v>0.93799999999999994</v>
      </c>
      <c r="P74" s="36">
        <v>3.5000000000000003E-2</v>
      </c>
      <c r="Q74" s="36">
        <v>2.5999999999999999E-2</v>
      </c>
      <c r="R74" s="36">
        <v>0.98199999999999998</v>
      </c>
      <c r="S74" s="36">
        <v>6.0000000000000001E-3</v>
      </c>
      <c r="T74" s="36">
        <v>1.2E-2</v>
      </c>
      <c r="U74" s="2">
        <v>81</v>
      </c>
      <c r="V74" s="2">
        <v>87</v>
      </c>
      <c r="W74" s="2">
        <v>47</v>
      </c>
      <c r="X74" s="2">
        <v>40</v>
      </c>
      <c r="Y74" s="76">
        <v>792126</v>
      </c>
      <c r="Z74" s="76">
        <v>432376</v>
      </c>
      <c r="AA74" s="76">
        <v>359750</v>
      </c>
      <c r="AB74" s="2">
        <v>92</v>
      </c>
      <c r="AC74" s="2">
        <v>1</v>
      </c>
      <c r="AD74" s="2">
        <v>75</v>
      </c>
      <c r="AE74" s="3">
        <v>845275</v>
      </c>
      <c r="AF74" s="3">
        <v>9188</v>
      </c>
      <c r="AG74" s="36">
        <v>0.84799999999999998</v>
      </c>
      <c r="AH74" s="36">
        <v>4.2999999999999997E-2</v>
      </c>
      <c r="AI74" s="36">
        <v>0.109</v>
      </c>
      <c r="AL74" s="83">
        <f t="shared" si="3"/>
        <v>1</v>
      </c>
      <c r="AM74" s="83">
        <f t="shared" si="4"/>
        <v>0.999</v>
      </c>
      <c r="AN74" s="83">
        <f t="shared" si="5"/>
        <v>1</v>
      </c>
    </row>
    <row r="75" spans="1:40" x14ac:dyDescent="0.45">
      <c r="A75" s="60">
        <v>44066</v>
      </c>
      <c r="B75" s="1" t="s">
        <v>144</v>
      </c>
      <c r="C75" s="1" t="s">
        <v>61</v>
      </c>
      <c r="D75" s="2">
        <v>27</v>
      </c>
      <c r="E75" s="2">
        <v>19</v>
      </c>
      <c r="F75" s="2">
        <v>8</v>
      </c>
      <c r="G75" s="76">
        <v>255000</v>
      </c>
      <c r="H75" s="76">
        <v>180000</v>
      </c>
      <c r="I75" s="76">
        <v>75000</v>
      </c>
      <c r="J75" s="2">
        <v>26</v>
      </c>
      <c r="K75" s="2">
        <v>1</v>
      </c>
      <c r="L75" s="2">
        <v>0</v>
      </c>
      <c r="M75" s="3">
        <v>243500</v>
      </c>
      <c r="N75" s="3">
        <v>9365</v>
      </c>
      <c r="O75" s="36">
        <v>0.61499999999999999</v>
      </c>
      <c r="P75" s="36">
        <v>0.192</v>
      </c>
      <c r="Q75" s="36">
        <v>0.192</v>
      </c>
      <c r="R75" s="36">
        <v>1</v>
      </c>
      <c r="S75" s="36">
        <v>0</v>
      </c>
      <c r="T75" s="36">
        <v>0</v>
      </c>
      <c r="U75" s="2">
        <v>0</v>
      </c>
      <c r="V75" s="2">
        <v>0</v>
      </c>
      <c r="W75" s="2">
        <v>0</v>
      </c>
      <c r="X75" s="2">
        <v>0</v>
      </c>
      <c r="Y75" s="76">
        <v>0</v>
      </c>
      <c r="Z75" s="76">
        <v>0</v>
      </c>
      <c r="AA75" s="76">
        <v>0</v>
      </c>
      <c r="AB75" s="2">
        <v>0</v>
      </c>
      <c r="AC75" s="2">
        <v>0</v>
      </c>
      <c r="AD75" s="2">
        <v>0</v>
      </c>
      <c r="AE75" s="3">
        <v>0</v>
      </c>
      <c r="AF75" s="3">
        <v>0</v>
      </c>
      <c r="AG75" s="36">
        <v>0</v>
      </c>
      <c r="AH75" s="36">
        <v>0</v>
      </c>
      <c r="AI75" s="36">
        <v>0</v>
      </c>
      <c r="AL75" s="83">
        <f t="shared" si="3"/>
        <v>1</v>
      </c>
      <c r="AM75" s="83">
        <f t="shared" si="4"/>
        <v>0.99899999999999989</v>
      </c>
      <c r="AN75" s="83">
        <f t="shared" si="5"/>
        <v>0</v>
      </c>
    </row>
    <row r="76" spans="1:40" x14ac:dyDescent="0.45">
      <c r="A76" s="60">
        <v>44066</v>
      </c>
      <c r="B76" s="1" t="s">
        <v>145</v>
      </c>
      <c r="C76" s="1" t="s">
        <v>146</v>
      </c>
      <c r="D76" s="2">
        <v>816</v>
      </c>
      <c r="E76" s="2">
        <v>661</v>
      </c>
      <c r="F76" s="2">
        <v>155</v>
      </c>
      <c r="G76" s="76">
        <v>6736947</v>
      </c>
      <c r="H76" s="76">
        <v>5447280</v>
      </c>
      <c r="I76" s="76">
        <v>1289667</v>
      </c>
      <c r="J76" s="2">
        <v>751</v>
      </c>
      <c r="K76" s="2">
        <v>16</v>
      </c>
      <c r="L76" s="2">
        <v>49</v>
      </c>
      <c r="M76" s="3">
        <v>6261840</v>
      </c>
      <c r="N76" s="3">
        <v>8338</v>
      </c>
      <c r="O76" s="36">
        <v>0.94299999999999995</v>
      </c>
      <c r="P76" s="36">
        <v>0.02</v>
      </c>
      <c r="Q76" s="36">
        <v>3.6999999999999998E-2</v>
      </c>
      <c r="R76" s="36">
        <v>0.92</v>
      </c>
      <c r="S76" s="36">
        <v>0.02</v>
      </c>
      <c r="T76" s="36">
        <v>0.06</v>
      </c>
      <c r="U76" s="2">
        <v>56</v>
      </c>
      <c r="V76" s="2">
        <v>8</v>
      </c>
      <c r="W76" s="2">
        <v>6</v>
      </c>
      <c r="X76" s="2">
        <v>2</v>
      </c>
      <c r="Y76" s="76">
        <v>50224</v>
      </c>
      <c r="Z76" s="76">
        <v>30224</v>
      </c>
      <c r="AA76" s="76">
        <v>20000</v>
      </c>
      <c r="AB76" s="2">
        <v>14</v>
      </c>
      <c r="AC76" s="2">
        <v>1</v>
      </c>
      <c r="AD76" s="2">
        <v>49</v>
      </c>
      <c r="AE76" s="3">
        <v>90785</v>
      </c>
      <c r="AF76" s="3">
        <v>6485</v>
      </c>
      <c r="AG76" s="36">
        <v>0.85699999999999998</v>
      </c>
      <c r="AH76" s="36">
        <v>7.0999999999999994E-2</v>
      </c>
      <c r="AI76" s="36">
        <v>7.0999999999999994E-2</v>
      </c>
      <c r="AL76" s="83">
        <f t="shared" si="3"/>
        <v>1</v>
      </c>
      <c r="AM76" s="83">
        <f t="shared" si="4"/>
        <v>1</v>
      </c>
      <c r="AN76" s="83">
        <f t="shared" si="5"/>
        <v>0.99899999999999989</v>
      </c>
    </row>
    <row r="77" spans="1:40" x14ac:dyDescent="0.45">
      <c r="A77" s="60">
        <v>44066</v>
      </c>
      <c r="B77" s="1" t="s">
        <v>147</v>
      </c>
      <c r="C77" s="1" t="s">
        <v>148</v>
      </c>
      <c r="D77" s="2">
        <v>8296</v>
      </c>
      <c r="E77" s="2">
        <v>6052</v>
      </c>
      <c r="F77" s="2">
        <v>2244</v>
      </c>
      <c r="G77" s="76">
        <v>63110315</v>
      </c>
      <c r="H77" s="76">
        <v>44642340</v>
      </c>
      <c r="I77" s="76">
        <v>18467975</v>
      </c>
      <c r="J77" s="2">
        <v>7905</v>
      </c>
      <c r="K77" s="2">
        <v>298</v>
      </c>
      <c r="L77" s="2">
        <v>93</v>
      </c>
      <c r="M77" s="3">
        <v>58352835</v>
      </c>
      <c r="N77" s="3">
        <v>7382</v>
      </c>
      <c r="O77" s="36">
        <v>1</v>
      </c>
      <c r="P77" s="36">
        <v>0</v>
      </c>
      <c r="Q77" s="36">
        <v>0</v>
      </c>
      <c r="R77" s="36">
        <v>0.95399999999999996</v>
      </c>
      <c r="S77" s="36">
        <v>3.4000000000000002E-2</v>
      </c>
      <c r="T77" s="36">
        <v>1.0999999999999999E-2</v>
      </c>
      <c r="U77" s="2">
        <v>115</v>
      </c>
      <c r="V77" s="2">
        <v>121</v>
      </c>
      <c r="W77" s="2">
        <v>83</v>
      </c>
      <c r="X77" s="2">
        <v>38</v>
      </c>
      <c r="Y77" s="76">
        <v>853648</v>
      </c>
      <c r="Z77" s="76">
        <v>559530</v>
      </c>
      <c r="AA77" s="76">
        <v>294118</v>
      </c>
      <c r="AB77" s="2">
        <v>132</v>
      </c>
      <c r="AC77" s="2">
        <v>11</v>
      </c>
      <c r="AD77" s="2">
        <v>93</v>
      </c>
      <c r="AE77" s="3">
        <v>1010182</v>
      </c>
      <c r="AF77" s="3">
        <v>7653</v>
      </c>
      <c r="AG77" s="36">
        <v>1</v>
      </c>
      <c r="AH77" s="36">
        <v>0</v>
      </c>
      <c r="AI77" s="36">
        <v>0</v>
      </c>
      <c r="AL77" s="83">
        <f t="shared" si="3"/>
        <v>0.999</v>
      </c>
      <c r="AM77" s="83">
        <f t="shared" si="4"/>
        <v>1</v>
      </c>
      <c r="AN77" s="83">
        <f t="shared" si="5"/>
        <v>1</v>
      </c>
    </row>
    <row r="78" spans="1:40" x14ac:dyDescent="0.45">
      <c r="A78" s="60">
        <v>44066</v>
      </c>
      <c r="B78" s="1" t="s">
        <v>149</v>
      </c>
      <c r="C78" s="1" t="s">
        <v>150</v>
      </c>
      <c r="D78" s="2">
        <v>14288</v>
      </c>
      <c r="E78" s="2">
        <v>9496</v>
      </c>
      <c r="F78" s="2">
        <v>4792</v>
      </c>
      <c r="G78" s="76">
        <v>126101768.98999999</v>
      </c>
      <c r="H78" s="76">
        <v>81666630.959999993</v>
      </c>
      <c r="I78" s="76">
        <v>44435138.030000001</v>
      </c>
      <c r="J78" s="2">
        <v>13888</v>
      </c>
      <c r="K78" s="2">
        <v>214</v>
      </c>
      <c r="L78" s="2">
        <v>186</v>
      </c>
      <c r="M78" s="3">
        <v>122618948</v>
      </c>
      <c r="N78" s="3">
        <v>8829</v>
      </c>
      <c r="O78" s="36">
        <v>0.86099999999999999</v>
      </c>
      <c r="P78" s="36">
        <v>0.10100000000000001</v>
      </c>
      <c r="Q78" s="36">
        <v>3.7999999999999999E-2</v>
      </c>
      <c r="R78" s="36">
        <v>0.97299999999999998</v>
      </c>
      <c r="S78" s="36">
        <v>1.4E-2</v>
      </c>
      <c r="T78" s="36">
        <v>1.2999999999999999E-2</v>
      </c>
      <c r="U78" s="2">
        <v>702</v>
      </c>
      <c r="V78" s="2">
        <v>184</v>
      </c>
      <c r="W78" s="2">
        <v>87</v>
      </c>
      <c r="X78" s="2">
        <v>97</v>
      </c>
      <c r="Y78" s="76">
        <v>1580450.94</v>
      </c>
      <c r="Z78" s="76">
        <v>736416.7</v>
      </c>
      <c r="AA78" s="76">
        <v>844034.24</v>
      </c>
      <c r="AB78" s="2">
        <v>685</v>
      </c>
      <c r="AC78" s="2">
        <v>15</v>
      </c>
      <c r="AD78" s="2">
        <v>186</v>
      </c>
      <c r="AE78" s="3">
        <v>6223709</v>
      </c>
      <c r="AF78" s="3">
        <v>9086</v>
      </c>
      <c r="AG78" s="36">
        <v>0.94499999999999995</v>
      </c>
      <c r="AH78" s="36">
        <v>1.9E-2</v>
      </c>
      <c r="AI78" s="36">
        <v>3.5999999999999997E-2</v>
      </c>
      <c r="AL78" s="83">
        <f t="shared" si="3"/>
        <v>1</v>
      </c>
      <c r="AM78" s="83">
        <f t="shared" si="4"/>
        <v>1</v>
      </c>
      <c r="AN78" s="83">
        <f t="shared" si="5"/>
        <v>1</v>
      </c>
    </row>
    <row r="79" spans="1:40" x14ac:dyDescent="0.45">
      <c r="A79" s="60">
        <v>44066</v>
      </c>
      <c r="B79" s="1" t="s">
        <v>151</v>
      </c>
      <c r="C79" s="1" t="s">
        <v>152</v>
      </c>
      <c r="D79" s="2">
        <v>38</v>
      </c>
      <c r="E79" s="2">
        <v>25</v>
      </c>
      <c r="F79" s="2">
        <v>13</v>
      </c>
      <c r="G79" s="76">
        <v>358376.23</v>
      </c>
      <c r="H79" s="76">
        <v>228376.22999999998</v>
      </c>
      <c r="I79" s="76">
        <v>130000</v>
      </c>
      <c r="J79" s="2">
        <v>38</v>
      </c>
      <c r="K79" s="2">
        <v>0</v>
      </c>
      <c r="L79" s="2">
        <v>0</v>
      </c>
      <c r="M79" s="3">
        <v>358376</v>
      </c>
      <c r="N79" s="3">
        <v>9431</v>
      </c>
      <c r="O79" s="36">
        <v>0.28899999999999998</v>
      </c>
      <c r="P79" s="36">
        <v>0.44700000000000001</v>
      </c>
      <c r="Q79" s="36">
        <v>0.26300000000000001</v>
      </c>
      <c r="R79" s="36">
        <v>1</v>
      </c>
      <c r="S79" s="36">
        <v>0</v>
      </c>
      <c r="T79" s="36">
        <v>0</v>
      </c>
      <c r="U79" s="2">
        <v>0</v>
      </c>
      <c r="V79" s="2">
        <v>0</v>
      </c>
      <c r="W79" s="2">
        <v>0</v>
      </c>
      <c r="X79" s="2">
        <v>0</v>
      </c>
      <c r="Y79" s="76">
        <v>0</v>
      </c>
      <c r="Z79" s="76">
        <v>0</v>
      </c>
      <c r="AA79" s="76">
        <v>0</v>
      </c>
      <c r="AB79" s="2">
        <v>0</v>
      </c>
      <c r="AC79" s="2">
        <v>0</v>
      </c>
      <c r="AD79" s="2">
        <v>0</v>
      </c>
      <c r="AE79" s="3">
        <v>0</v>
      </c>
      <c r="AF79" s="3">
        <v>0</v>
      </c>
      <c r="AG79" s="36">
        <v>0</v>
      </c>
      <c r="AH79" s="36">
        <v>0</v>
      </c>
      <c r="AI79" s="36">
        <v>0</v>
      </c>
      <c r="AL79" s="83">
        <f t="shared" si="3"/>
        <v>1</v>
      </c>
      <c r="AM79" s="83">
        <f t="shared" si="4"/>
        <v>0.999</v>
      </c>
      <c r="AN79" s="83">
        <f t="shared" si="5"/>
        <v>0</v>
      </c>
    </row>
    <row r="80" spans="1:40" x14ac:dyDescent="0.45">
      <c r="A80" s="60">
        <v>44066</v>
      </c>
      <c r="B80" s="1" t="s">
        <v>153</v>
      </c>
      <c r="C80" s="1" t="s">
        <v>152</v>
      </c>
      <c r="D80" s="2">
        <v>26728</v>
      </c>
      <c r="E80" s="2">
        <v>18358</v>
      </c>
      <c r="F80" s="2">
        <v>8370</v>
      </c>
      <c r="G80" s="76">
        <v>234943985.39000002</v>
      </c>
      <c r="H80" s="76">
        <v>157748374.55000001</v>
      </c>
      <c r="I80" s="76">
        <v>77195610.840000004</v>
      </c>
      <c r="J80" s="2">
        <v>25940</v>
      </c>
      <c r="K80" s="2">
        <v>402</v>
      </c>
      <c r="L80" s="2">
        <v>386</v>
      </c>
      <c r="M80" s="3">
        <v>226802030</v>
      </c>
      <c r="N80" s="3">
        <v>8743</v>
      </c>
      <c r="O80" s="36">
        <v>0.88800000000000001</v>
      </c>
      <c r="P80" s="36">
        <v>7.0000000000000007E-2</v>
      </c>
      <c r="Q80" s="36">
        <v>4.2000000000000003E-2</v>
      </c>
      <c r="R80" s="36">
        <v>0.97199999999999998</v>
      </c>
      <c r="S80" s="36">
        <v>1.4E-2</v>
      </c>
      <c r="T80" s="36">
        <v>1.4E-2</v>
      </c>
      <c r="U80" s="2">
        <v>1177</v>
      </c>
      <c r="V80" s="2">
        <v>383</v>
      </c>
      <c r="W80" s="2">
        <v>200</v>
      </c>
      <c r="X80" s="2">
        <v>183</v>
      </c>
      <c r="Y80" s="76">
        <v>3315451.85</v>
      </c>
      <c r="Z80" s="76">
        <v>1696471.34</v>
      </c>
      <c r="AA80" s="76">
        <v>1618980.51</v>
      </c>
      <c r="AB80" s="2">
        <v>1141</v>
      </c>
      <c r="AC80" s="2">
        <v>33</v>
      </c>
      <c r="AD80" s="2">
        <v>386</v>
      </c>
      <c r="AE80" s="3">
        <v>10249141</v>
      </c>
      <c r="AF80" s="3">
        <v>8983</v>
      </c>
      <c r="AG80" s="36">
        <v>0.96599999999999997</v>
      </c>
      <c r="AH80" s="36">
        <v>1.7000000000000001E-2</v>
      </c>
      <c r="AI80" s="36">
        <v>1.7999999999999999E-2</v>
      </c>
      <c r="AL80" s="83">
        <f t="shared" si="3"/>
        <v>1</v>
      </c>
      <c r="AM80" s="83">
        <f t="shared" si="4"/>
        <v>1</v>
      </c>
      <c r="AN80" s="83">
        <f t="shared" si="5"/>
        <v>1.0009999999999999</v>
      </c>
    </row>
    <row r="81" spans="1:40" x14ac:dyDescent="0.45">
      <c r="A81" s="60">
        <v>44066</v>
      </c>
      <c r="B81" s="1" t="s">
        <v>154</v>
      </c>
      <c r="C81" s="1" t="s">
        <v>155</v>
      </c>
      <c r="D81" s="2">
        <v>1792</v>
      </c>
      <c r="E81" s="2">
        <v>1233</v>
      </c>
      <c r="F81" s="2">
        <v>559</v>
      </c>
      <c r="G81" s="76">
        <v>15345547.129999999</v>
      </c>
      <c r="H81" s="76">
        <v>10355917.129999999</v>
      </c>
      <c r="I81" s="76">
        <v>4989630</v>
      </c>
      <c r="J81" s="2">
        <v>1767</v>
      </c>
      <c r="K81" s="2">
        <v>10</v>
      </c>
      <c r="L81" s="2">
        <v>15</v>
      </c>
      <c r="M81" s="3">
        <v>15020558</v>
      </c>
      <c r="N81" s="3">
        <v>8501</v>
      </c>
      <c r="O81" s="36">
        <v>0.93899999999999995</v>
      </c>
      <c r="P81" s="36">
        <v>3.5999999999999997E-2</v>
      </c>
      <c r="Q81" s="36">
        <v>2.5000000000000001E-2</v>
      </c>
      <c r="R81" s="36">
        <v>0.98699999999999999</v>
      </c>
      <c r="S81" s="36">
        <v>5.0000000000000001E-3</v>
      </c>
      <c r="T81" s="36">
        <v>8.0000000000000002E-3</v>
      </c>
      <c r="U81" s="2">
        <v>57</v>
      </c>
      <c r="V81" s="2">
        <v>15</v>
      </c>
      <c r="W81" s="2">
        <v>6</v>
      </c>
      <c r="X81" s="2">
        <v>9</v>
      </c>
      <c r="Y81" s="76">
        <v>134600</v>
      </c>
      <c r="Z81" s="76">
        <v>60000</v>
      </c>
      <c r="AA81" s="76">
        <v>74600</v>
      </c>
      <c r="AB81" s="2">
        <v>57</v>
      </c>
      <c r="AC81" s="2">
        <v>0</v>
      </c>
      <c r="AD81" s="2">
        <v>15</v>
      </c>
      <c r="AE81" s="3">
        <v>522960</v>
      </c>
      <c r="AF81" s="3">
        <v>9175</v>
      </c>
      <c r="AG81" s="36">
        <v>0.98199999999999998</v>
      </c>
      <c r="AH81" s="36">
        <v>1.7999999999999999E-2</v>
      </c>
      <c r="AI81" s="36">
        <v>0</v>
      </c>
      <c r="AL81" s="83">
        <f t="shared" si="3"/>
        <v>1</v>
      </c>
      <c r="AM81" s="83">
        <f t="shared" si="4"/>
        <v>1</v>
      </c>
      <c r="AN81" s="83">
        <f t="shared" si="5"/>
        <v>1</v>
      </c>
    </row>
    <row r="82" spans="1:40" x14ac:dyDescent="0.45">
      <c r="A82" s="60">
        <v>44066</v>
      </c>
      <c r="B82" s="1" t="s">
        <v>156</v>
      </c>
      <c r="C82" s="1" t="s">
        <v>23</v>
      </c>
      <c r="D82" s="2">
        <v>17860</v>
      </c>
      <c r="E82" s="2">
        <v>12139</v>
      </c>
      <c r="F82" s="2">
        <v>5721</v>
      </c>
      <c r="G82" s="76">
        <v>156280173</v>
      </c>
      <c r="H82" s="76">
        <v>102509869</v>
      </c>
      <c r="I82" s="76">
        <v>53770304</v>
      </c>
      <c r="J82" s="2">
        <v>17679</v>
      </c>
      <c r="K82" s="2">
        <v>91</v>
      </c>
      <c r="L82" s="2">
        <v>90</v>
      </c>
      <c r="M82" s="3">
        <v>150183234</v>
      </c>
      <c r="N82" s="3">
        <v>8495</v>
      </c>
      <c r="O82" s="36">
        <v>0.99199999999999999</v>
      </c>
      <c r="P82" s="36">
        <v>6.0000000000000001E-3</v>
      </c>
      <c r="Q82" s="36">
        <v>2E-3</v>
      </c>
      <c r="R82" s="36">
        <v>0.99199999999999999</v>
      </c>
      <c r="S82" s="36">
        <v>3.0000000000000001E-3</v>
      </c>
      <c r="T82" s="36">
        <v>5.0000000000000001E-3</v>
      </c>
      <c r="U82" s="2">
        <v>91</v>
      </c>
      <c r="V82" s="2">
        <v>191</v>
      </c>
      <c r="W82" s="2">
        <v>116</v>
      </c>
      <c r="X82" s="2">
        <v>75</v>
      </c>
      <c r="Y82" s="76">
        <v>1681136</v>
      </c>
      <c r="Z82" s="76">
        <v>984731</v>
      </c>
      <c r="AA82" s="76">
        <v>696405</v>
      </c>
      <c r="AB82" s="2">
        <v>189</v>
      </c>
      <c r="AC82" s="2">
        <v>3</v>
      </c>
      <c r="AD82" s="2">
        <v>90</v>
      </c>
      <c r="AE82" s="3">
        <v>1618681</v>
      </c>
      <c r="AF82" s="3">
        <v>8564</v>
      </c>
      <c r="AG82" s="36">
        <v>0.97899999999999998</v>
      </c>
      <c r="AH82" s="36">
        <v>5.0000000000000001E-3</v>
      </c>
      <c r="AI82" s="36">
        <v>1.6E-2</v>
      </c>
      <c r="AL82" s="83">
        <f t="shared" si="3"/>
        <v>1</v>
      </c>
      <c r="AM82" s="83">
        <f t="shared" si="4"/>
        <v>1</v>
      </c>
      <c r="AN82" s="83">
        <f t="shared" si="5"/>
        <v>1</v>
      </c>
    </row>
    <row r="83" spans="1:40" x14ac:dyDescent="0.45">
      <c r="A83" s="60">
        <v>44066</v>
      </c>
      <c r="B83" s="1" t="s">
        <v>157</v>
      </c>
      <c r="C83" s="1" t="s">
        <v>158</v>
      </c>
      <c r="D83" s="2">
        <v>11328</v>
      </c>
      <c r="E83" s="2">
        <v>7344</v>
      </c>
      <c r="F83" s="2">
        <v>3984</v>
      </c>
      <c r="G83" s="76">
        <v>106529709</v>
      </c>
      <c r="H83" s="76">
        <v>68292508</v>
      </c>
      <c r="I83" s="76">
        <v>38237201</v>
      </c>
      <c r="J83" s="2">
        <v>11206</v>
      </c>
      <c r="K83" s="2">
        <v>11</v>
      </c>
      <c r="L83" s="2">
        <v>111</v>
      </c>
      <c r="M83" s="3">
        <v>105447679</v>
      </c>
      <c r="N83" s="3">
        <v>9410</v>
      </c>
      <c r="O83" s="36">
        <v>0.997</v>
      </c>
      <c r="P83" s="36">
        <v>3.0000000000000001E-3</v>
      </c>
      <c r="Q83" s="36">
        <v>0</v>
      </c>
      <c r="R83" s="36">
        <v>0.98899999999999999</v>
      </c>
      <c r="S83" s="36">
        <v>1E-3</v>
      </c>
      <c r="T83" s="36">
        <v>0.01</v>
      </c>
      <c r="U83" s="2">
        <v>118</v>
      </c>
      <c r="V83" s="2">
        <v>150</v>
      </c>
      <c r="W83" s="2">
        <v>112</v>
      </c>
      <c r="X83" s="2">
        <v>38</v>
      </c>
      <c r="Y83" s="76">
        <v>1336279</v>
      </c>
      <c r="Z83" s="76">
        <v>1001397</v>
      </c>
      <c r="AA83" s="76">
        <v>334882</v>
      </c>
      <c r="AB83" s="2">
        <v>157</v>
      </c>
      <c r="AC83" s="2">
        <v>0</v>
      </c>
      <c r="AD83" s="2">
        <v>111</v>
      </c>
      <c r="AE83" s="3">
        <v>1437533</v>
      </c>
      <c r="AF83" s="3">
        <v>9156</v>
      </c>
      <c r="AG83" s="36">
        <v>1</v>
      </c>
      <c r="AH83" s="36">
        <v>0</v>
      </c>
      <c r="AI83" s="36">
        <v>0</v>
      </c>
      <c r="AL83" s="83">
        <f t="shared" si="3"/>
        <v>1</v>
      </c>
      <c r="AM83" s="83">
        <f t="shared" si="4"/>
        <v>1</v>
      </c>
      <c r="AN83" s="83">
        <f t="shared" si="5"/>
        <v>1</v>
      </c>
    </row>
    <row r="84" spans="1:40" x14ac:dyDescent="0.45">
      <c r="A84" s="60">
        <v>44066</v>
      </c>
      <c r="B84" s="1" t="s">
        <v>159</v>
      </c>
      <c r="C84" s="1" t="s">
        <v>76</v>
      </c>
      <c r="D84" s="2">
        <v>152478</v>
      </c>
      <c r="E84" s="2">
        <v>108209</v>
      </c>
      <c r="F84" s="2">
        <v>44269</v>
      </c>
      <c r="G84" s="76">
        <v>1191941423</v>
      </c>
      <c r="H84" s="76">
        <v>811205758</v>
      </c>
      <c r="I84" s="76">
        <v>380735665</v>
      </c>
      <c r="J84" s="2">
        <v>143983</v>
      </c>
      <c r="K84" s="2">
        <v>5961</v>
      </c>
      <c r="L84" s="2">
        <v>2534</v>
      </c>
      <c r="M84" s="3">
        <v>1127905957</v>
      </c>
      <c r="N84" s="3">
        <v>7834</v>
      </c>
      <c r="O84" s="36">
        <v>0.94099999999999995</v>
      </c>
      <c r="P84" s="36">
        <v>4.9000000000000002E-2</v>
      </c>
      <c r="Q84" s="36">
        <v>0.01</v>
      </c>
      <c r="R84" s="36">
        <v>0.94399999999999995</v>
      </c>
      <c r="S84" s="36">
        <v>3.9E-2</v>
      </c>
      <c r="T84" s="36">
        <v>1.7000000000000001E-2</v>
      </c>
      <c r="U84" s="2">
        <v>2671</v>
      </c>
      <c r="V84" s="2">
        <v>2293</v>
      </c>
      <c r="W84" s="2">
        <v>1377</v>
      </c>
      <c r="X84" s="2">
        <v>916</v>
      </c>
      <c r="Y84" s="76">
        <v>17167778</v>
      </c>
      <c r="Z84" s="76">
        <v>9889234</v>
      </c>
      <c r="AA84" s="76">
        <v>7278544</v>
      </c>
      <c r="AB84" s="2">
        <v>2232</v>
      </c>
      <c r="AC84" s="2">
        <v>198</v>
      </c>
      <c r="AD84" s="2">
        <v>2534</v>
      </c>
      <c r="AE84" s="3">
        <v>16835424</v>
      </c>
      <c r="AF84" s="3">
        <v>7543</v>
      </c>
      <c r="AG84" s="36">
        <v>0.97199999999999998</v>
      </c>
      <c r="AH84" s="36">
        <v>1.2E-2</v>
      </c>
      <c r="AI84" s="36">
        <v>1.6E-2</v>
      </c>
      <c r="AL84" s="83">
        <f t="shared" si="3"/>
        <v>1</v>
      </c>
      <c r="AM84" s="83">
        <f t="shared" si="4"/>
        <v>1</v>
      </c>
      <c r="AN84" s="83">
        <f t="shared" si="5"/>
        <v>1</v>
      </c>
    </row>
    <row r="85" spans="1:40" x14ac:dyDescent="0.45">
      <c r="A85" s="60">
        <v>44066</v>
      </c>
      <c r="B85" s="1" t="s">
        <v>160</v>
      </c>
      <c r="C85" s="1" t="s">
        <v>76</v>
      </c>
      <c r="D85" s="2">
        <v>3449</v>
      </c>
      <c r="E85" s="2">
        <v>2276</v>
      </c>
      <c r="F85" s="2">
        <v>1173</v>
      </c>
      <c r="G85" s="76">
        <v>32849633</v>
      </c>
      <c r="H85" s="76">
        <v>21544003</v>
      </c>
      <c r="I85" s="76">
        <v>11305630</v>
      </c>
      <c r="J85" s="2">
        <v>3286</v>
      </c>
      <c r="K85" s="2">
        <v>14</v>
      </c>
      <c r="L85" s="2">
        <v>149</v>
      </c>
      <c r="M85" s="3">
        <v>31164906</v>
      </c>
      <c r="N85" s="3">
        <v>9484</v>
      </c>
      <c r="O85" s="36">
        <v>0.90400000000000003</v>
      </c>
      <c r="P85" s="36">
        <v>7.4999999999999997E-2</v>
      </c>
      <c r="Q85" s="36">
        <v>2.1000000000000001E-2</v>
      </c>
      <c r="R85" s="36">
        <v>0.95299999999999996</v>
      </c>
      <c r="S85" s="36">
        <v>4.0000000000000001E-3</v>
      </c>
      <c r="T85" s="36">
        <v>4.2999999999999997E-2</v>
      </c>
      <c r="U85" s="2">
        <v>209</v>
      </c>
      <c r="V85" s="2">
        <v>41</v>
      </c>
      <c r="W85" s="2">
        <v>20</v>
      </c>
      <c r="X85" s="2">
        <v>21</v>
      </c>
      <c r="Y85" s="76">
        <v>387055</v>
      </c>
      <c r="Z85" s="76">
        <v>184055</v>
      </c>
      <c r="AA85" s="76">
        <v>203000</v>
      </c>
      <c r="AB85" s="2">
        <v>101</v>
      </c>
      <c r="AC85" s="2">
        <v>0</v>
      </c>
      <c r="AD85" s="2">
        <v>149</v>
      </c>
      <c r="AE85" s="3">
        <v>955160</v>
      </c>
      <c r="AF85" s="3">
        <v>9457</v>
      </c>
      <c r="AG85" s="36">
        <v>0.20799999999999999</v>
      </c>
      <c r="AH85" s="36">
        <v>0.63400000000000001</v>
      </c>
      <c r="AI85" s="36">
        <v>0.158</v>
      </c>
      <c r="AL85" s="83">
        <f t="shared" si="3"/>
        <v>1</v>
      </c>
      <c r="AM85" s="83">
        <f t="shared" si="4"/>
        <v>1</v>
      </c>
      <c r="AN85" s="83">
        <f t="shared" si="5"/>
        <v>1</v>
      </c>
    </row>
    <row r="86" spans="1:40" x14ac:dyDescent="0.45">
      <c r="A86" s="60">
        <v>44066</v>
      </c>
      <c r="B86" s="1" t="s">
        <v>161</v>
      </c>
      <c r="C86" s="1" t="s">
        <v>162</v>
      </c>
      <c r="D86" s="2">
        <v>63403</v>
      </c>
      <c r="E86" s="2">
        <v>43579</v>
      </c>
      <c r="F86" s="2">
        <v>19824</v>
      </c>
      <c r="G86" s="76">
        <v>535017392</v>
      </c>
      <c r="H86" s="76">
        <v>361280378</v>
      </c>
      <c r="I86" s="76">
        <v>173737014</v>
      </c>
      <c r="J86" s="2">
        <v>62315</v>
      </c>
      <c r="K86" s="2">
        <v>634</v>
      </c>
      <c r="L86" s="2">
        <v>454</v>
      </c>
      <c r="M86" s="3">
        <v>526069780</v>
      </c>
      <c r="N86" s="3">
        <v>8442</v>
      </c>
      <c r="O86" s="36">
        <v>0.98199999999999998</v>
      </c>
      <c r="P86" s="36">
        <v>1.0999999999999999E-2</v>
      </c>
      <c r="Q86" s="36">
        <v>8.0000000000000002E-3</v>
      </c>
      <c r="R86" s="36">
        <v>0.98299999999999998</v>
      </c>
      <c r="S86" s="36">
        <v>0.01</v>
      </c>
      <c r="T86" s="36">
        <v>7.0000000000000001E-3</v>
      </c>
      <c r="U86" s="2">
        <v>850</v>
      </c>
      <c r="V86" s="2">
        <v>912</v>
      </c>
      <c r="W86" s="2">
        <v>489</v>
      </c>
      <c r="X86" s="2">
        <v>423</v>
      </c>
      <c r="Y86" s="76">
        <v>7377046</v>
      </c>
      <c r="Z86" s="76">
        <v>3963066</v>
      </c>
      <c r="AA86" s="76">
        <v>3413980</v>
      </c>
      <c r="AB86" s="2">
        <v>1303</v>
      </c>
      <c r="AC86" s="2">
        <v>5</v>
      </c>
      <c r="AD86" s="2">
        <v>454</v>
      </c>
      <c r="AE86" s="3">
        <v>10625773</v>
      </c>
      <c r="AF86" s="3">
        <v>8155</v>
      </c>
      <c r="AG86" s="36">
        <v>0.99299999999999999</v>
      </c>
      <c r="AH86" s="36">
        <v>2E-3</v>
      </c>
      <c r="AI86" s="36">
        <v>5.0000000000000001E-3</v>
      </c>
      <c r="AL86" s="83">
        <f t="shared" si="3"/>
        <v>1</v>
      </c>
      <c r="AM86" s="83">
        <f t="shared" si="4"/>
        <v>1.0009999999999999</v>
      </c>
      <c r="AN86" s="83">
        <f t="shared" si="5"/>
        <v>1</v>
      </c>
    </row>
    <row r="87" spans="1:40" x14ac:dyDescent="0.45">
      <c r="A87" s="60">
        <v>44066</v>
      </c>
      <c r="B87" s="1" t="s">
        <v>164</v>
      </c>
      <c r="C87" s="1" t="s">
        <v>84</v>
      </c>
      <c r="D87" s="2">
        <v>6532</v>
      </c>
      <c r="E87" s="2">
        <v>4645</v>
      </c>
      <c r="F87" s="2">
        <v>1887</v>
      </c>
      <c r="G87" s="76">
        <v>51920449.810000002</v>
      </c>
      <c r="H87" s="76">
        <v>35896839.810000002</v>
      </c>
      <c r="I87" s="76">
        <v>16023610</v>
      </c>
      <c r="J87" s="2">
        <v>6333</v>
      </c>
      <c r="K87" s="2">
        <v>117</v>
      </c>
      <c r="L87" s="2">
        <v>82</v>
      </c>
      <c r="M87" s="3">
        <v>49379021</v>
      </c>
      <c r="N87" s="3">
        <v>7797</v>
      </c>
      <c r="O87" s="36">
        <v>0.91200000000000003</v>
      </c>
      <c r="P87" s="36">
        <v>6.3E-2</v>
      </c>
      <c r="Q87" s="36">
        <v>2.5000000000000001E-2</v>
      </c>
      <c r="R87" s="36">
        <v>0.97</v>
      </c>
      <c r="S87" s="36">
        <v>1.7000000000000001E-2</v>
      </c>
      <c r="T87" s="36">
        <v>1.2999999999999999E-2</v>
      </c>
      <c r="U87" s="2">
        <v>234</v>
      </c>
      <c r="V87" s="2">
        <v>107</v>
      </c>
      <c r="W87" s="2">
        <v>54</v>
      </c>
      <c r="X87" s="2">
        <v>53</v>
      </c>
      <c r="Y87" s="76">
        <v>816769</v>
      </c>
      <c r="Z87" s="76">
        <v>427840</v>
      </c>
      <c r="AA87" s="76">
        <v>388929</v>
      </c>
      <c r="AB87" s="2">
        <v>245</v>
      </c>
      <c r="AC87" s="2">
        <v>14</v>
      </c>
      <c r="AD87" s="2">
        <v>82</v>
      </c>
      <c r="AE87" s="3">
        <v>2015488</v>
      </c>
      <c r="AF87" s="3">
        <v>8226</v>
      </c>
      <c r="AG87" s="36">
        <v>0.95099999999999996</v>
      </c>
      <c r="AH87" s="36">
        <v>2.4E-2</v>
      </c>
      <c r="AI87" s="36">
        <v>2.4E-2</v>
      </c>
      <c r="AL87" s="83">
        <f t="shared" si="3"/>
        <v>1</v>
      </c>
      <c r="AM87" s="83">
        <f t="shared" si="4"/>
        <v>1</v>
      </c>
      <c r="AN87" s="83">
        <f t="shared" si="5"/>
        <v>0.999</v>
      </c>
    </row>
    <row r="88" spans="1:40" x14ac:dyDescent="0.45">
      <c r="A88" s="60">
        <v>44066</v>
      </c>
      <c r="B88" s="1" t="s">
        <v>167</v>
      </c>
      <c r="C88" s="1" t="s">
        <v>166</v>
      </c>
      <c r="D88" s="2">
        <v>11412</v>
      </c>
      <c r="E88" s="2">
        <v>7005</v>
      </c>
      <c r="F88" s="2">
        <v>4407</v>
      </c>
      <c r="G88" s="76">
        <v>97434822</v>
      </c>
      <c r="H88" s="76">
        <v>60065952</v>
      </c>
      <c r="I88" s="76">
        <v>37368870</v>
      </c>
      <c r="J88" s="2">
        <v>11261</v>
      </c>
      <c r="K88" s="2">
        <v>202</v>
      </c>
      <c r="L88" s="2">
        <v>149</v>
      </c>
      <c r="M88" s="3">
        <v>94770087</v>
      </c>
      <c r="N88" s="3">
        <v>8416</v>
      </c>
      <c r="O88" s="36">
        <v>0.97899999999999998</v>
      </c>
      <c r="P88" s="36">
        <v>1.2E-2</v>
      </c>
      <c r="Q88" s="36">
        <v>0.01</v>
      </c>
      <c r="R88" s="36">
        <v>0.98699999999999999</v>
      </c>
      <c r="S88" s="36">
        <v>1.7999999999999999E-2</v>
      </c>
      <c r="T88" s="36">
        <v>1.2999999999999999E-2</v>
      </c>
      <c r="U88" s="2">
        <v>158</v>
      </c>
      <c r="V88" s="2">
        <v>289</v>
      </c>
      <c r="W88" s="2">
        <v>185</v>
      </c>
      <c r="X88" s="2">
        <v>104</v>
      </c>
      <c r="Y88" s="76">
        <v>2200224</v>
      </c>
      <c r="Z88" s="76">
        <v>1466701</v>
      </c>
      <c r="AA88" s="76">
        <v>733523</v>
      </c>
      <c r="AB88" s="2">
        <v>296</v>
      </c>
      <c r="AC88" s="2">
        <v>2</v>
      </c>
      <c r="AD88" s="2">
        <v>149</v>
      </c>
      <c r="AE88" s="3">
        <v>2264468</v>
      </c>
      <c r="AF88" s="3">
        <v>7650</v>
      </c>
      <c r="AG88" s="36">
        <v>0.94599999999999995</v>
      </c>
      <c r="AH88" s="36">
        <v>2.4E-2</v>
      </c>
      <c r="AI88" s="36">
        <v>0.03</v>
      </c>
      <c r="AL88" s="83">
        <f t="shared" si="3"/>
        <v>1.0179999999999998</v>
      </c>
      <c r="AM88" s="83">
        <f t="shared" si="4"/>
        <v>1.0009999999999999</v>
      </c>
      <c r="AN88" s="83">
        <f t="shared" si="5"/>
        <v>1</v>
      </c>
    </row>
    <row r="89" spans="1:40" x14ac:dyDescent="0.45">
      <c r="A89" s="60">
        <v>44066</v>
      </c>
      <c r="B89" s="1" t="s">
        <v>168</v>
      </c>
      <c r="C89" s="1" t="s">
        <v>169</v>
      </c>
      <c r="D89" s="2">
        <v>2555</v>
      </c>
      <c r="E89" s="2">
        <v>1760</v>
      </c>
      <c r="F89" s="2">
        <v>795</v>
      </c>
      <c r="G89" s="76">
        <v>21378723</v>
      </c>
      <c r="H89" s="76">
        <v>14390535</v>
      </c>
      <c r="I89" s="76">
        <v>6988188</v>
      </c>
      <c r="J89" s="2">
        <v>2518</v>
      </c>
      <c r="K89" s="2">
        <v>18</v>
      </c>
      <c r="L89" s="2">
        <v>19</v>
      </c>
      <c r="M89" s="3">
        <v>21015062</v>
      </c>
      <c r="N89" s="3">
        <v>8346</v>
      </c>
      <c r="O89" s="36">
        <v>0.98399999999999999</v>
      </c>
      <c r="P89" s="36">
        <v>1.2E-2</v>
      </c>
      <c r="Q89" s="36">
        <v>5.0000000000000001E-3</v>
      </c>
      <c r="R89" s="36">
        <v>0.98599999999999999</v>
      </c>
      <c r="S89" s="36">
        <v>7.0000000000000001E-3</v>
      </c>
      <c r="T89" s="36">
        <v>7.0000000000000001E-3</v>
      </c>
      <c r="U89" s="2">
        <v>39</v>
      </c>
      <c r="V89" s="2">
        <v>35</v>
      </c>
      <c r="W89" s="2">
        <v>24</v>
      </c>
      <c r="X89" s="2">
        <v>11</v>
      </c>
      <c r="Y89" s="76">
        <v>309968</v>
      </c>
      <c r="Z89" s="76">
        <v>199968</v>
      </c>
      <c r="AA89" s="76">
        <v>110000</v>
      </c>
      <c r="AB89" s="2">
        <v>55</v>
      </c>
      <c r="AC89" s="2">
        <v>0</v>
      </c>
      <c r="AD89" s="2">
        <v>19</v>
      </c>
      <c r="AE89" s="3">
        <v>455585</v>
      </c>
      <c r="AF89" s="3">
        <v>8283</v>
      </c>
      <c r="AG89" s="36">
        <v>1</v>
      </c>
      <c r="AH89" s="36">
        <v>0</v>
      </c>
      <c r="AI89" s="36">
        <v>0</v>
      </c>
      <c r="AL89" s="83">
        <f t="shared" si="3"/>
        <v>1</v>
      </c>
      <c r="AM89" s="83">
        <f t="shared" si="4"/>
        <v>1.0009999999999999</v>
      </c>
      <c r="AN89" s="83">
        <f t="shared" si="5"/>
        <v>1</v>
      </c>
    </row>
    <row r="90" spans="1:40" x14ac:dyDescent="0.45">
      <c r="A90" s="60">
        <v>44066</v>
      </c>
      <c r="B90" s="1" t="s">
        <v>170</v>
      </c>
      <c r="C90" s="1" t="s">
        <v>171</v>
      </c>
      <c r="D90" s="2">
        <v>7518</v>
      </c>
      <c r="E90" s="2">
        <v>4873</v>
      </c>
      <c r="F90" s="2">
        <v>2645</v>
      </c>
      <c r="G90" s="76">
        <v>71248823.650000006</v>
      </c>
      <c r="H90" s="76">
        <v>46127012.650000006</v>
      </c>
      <c r="I90" s="76">
        <v>25121811</v>
      </c>
      <c r="J90" s="2">
        <v>7495</v>
      </c>
      <c r="K90" s="2">
        <v>13</v>
      </c>
      <c r="L90" s="2">
        <v>10</v>
      </c>
      <c r="M90" s="3">
        <v>70938873</v>
      </c>
      <c r="N90" s="3">
        <v>9465</v>
      </c>
      <c r="O90" s="36">
        <v>0.97599999999999998</v>
      </c>
      <c r="P90" s="36">
        <v>1.4E-2</v>
      </c>
      <c r="Q90" s="36">
        <v>0.01</v>
      </c>
      <c r="R90" s="36">
        <v>0.997</v>
      </c>
      <c r="S90" s="36">
        <v>1E-3</v>
      </c>
      <c r="T90" s="36">
        <v>1E-3</v>
      </c>
      <c r="U90" s="2">
        <v>16</v>
      </c>
      <c r="V90" s="2">
        <v>95</v>
      </c>
      <c r="W90" s="2">
        <v>54</v>
      </c>
      <c r="X90" s="2">
        <v>41</v>
      </c>
      <c r="Y90" s="76">
        <v>896318.71</v>
      </c>
      <c r="Z90" s="76">
        <v>510304.50999999995</v>
      </c>
      <c r="AA90" s="76">
        <v>386014.2</v>
      </c>
      <c r="AB90" s="2">
        <v>100</v>
      </c>
      <c r="AC90" s="2">
        <v>1</v>
      </c>
      <c r="AD90" s="2">
        <v>10</v>
      </c>
      <c r="AE90" s="3">
        <v>925748</v>
      </c>
      <c r="AF90" s="3">
        <v>9257</v>
      </c>
      <c r="AG90" s="36">
        <v>0.91</v>
      </c>
      <c r="AH90" s="36">
        <v>0.05</v>
      </c>
      <c r="AI90" s="36">
        <v>0.04</v>
      </c>
      <c r="AL90" s="83">
        <f t="shared" si="3"/>
        <v>0.999</v>
      </c>
      <c r="AM90" s="83">
        <f t="shared" si="4"/>
        <v>1</v>
      </c>
      <c r="AN90" s="83">
        <f t="shared" si="5"/>
        <v>1</v>
      </c>
    </row>
    <row r="91" spans="1:40" x14ac:dyDescent="0.45">
      <c r="A91" s="60">
        <v>44066</v>
      </c>
      <c r="B91" s="1" t="s">
        <v>172</v>
      </c>
      <c r="C91" s="1" t="s">
        <v>173</v>
      </c>
      <c r="D91" s="2">
        <v>9969</v>
      </c>
      <c r="E91" s="2">
        <v>6957</v>
      </c>
      <c r="F91" s="2">
        <v>3012</v>
      </c>
      <c r="G91" s="76">
        <v>81452142.679999992</v>
      </c>
      <c r="H91" s="76">
        <v>55240041.00999999</v>
      </c>
      <c r="I91" s="76">
        <v>26212101.670000002</v>
      </c>
      <c r="J91" s="2">
        <v>9748</v>
      </c>
      <c r="K91" s="2">
        <v>112</v>
      </c>
      <c r="L91" s="2">
        <v>109</v>
      </c>
      <c r="M91" s="3">
        <v>78669129</v>
      </c>
      <c r="N91" s="3">
        <v>8070</v>
      </c>
      <c r="O91" s="36">
        <v>0.94799999999999995</v>
      </c>
      <c r="P91" s="36">
        <v>2.8000000000000001E-2</v>
      </c>
      <c r="Q91" s="36">
        <v>2.3E-2</v>
      </c>
      <c r="R91" s="36">
        <v>0.97799999999999998</v>
      </c>
      <c r="S91" s="36">
        <v>1.0999999999999999E-2</v>
      </c>
      <c r="T91" s="36">
        <v>1.0999999999999999E-2</v>
      </c>
      <c r="U91" s="2">
        <v>432</v>
      </c>
      <c r="V91" s="2">
        <v>168</v>
      </c>
      <c r="W91" s="2">
        <v>72</v>
      </c>
      <c r="X91" s="2">
        <v>96</v>
      </c>
      <c r="Y91" s="76">
        <v>1359259.17</v>
      </c>
      <c r="Z91" s="76">
        <v>553905.41999999993</v>
      </c>
      <c r="AA91" s="76">
        <v>805353.75</v>
      </c>
      <c r="AB91" s="2">
        <v>479</v>
      </c>
      <c r="AC91" s="2">
        <v>12</v>
      </c>
      <c r="AD91" s="2">
        <v>109</v>
      </c>
      <c r="AE91" s="3">
        <v>4056131</v>
      </c>
      <c r="AF91" s="3">
        <v>8468</v>
      </c>
      <c r="AG91" s="36">
        <v>0.99</v>
      </c>
      <c r="AH91" s="36">
        <v>4.0000000000000001E-3</v>
      </c>
      <c r="AI91" s="36">
        <v>6.0000000000000001E-3</v>
      </c>
      <c r="AL91" s="83">
        <f t="shared" si="3"/>
        <v>1</v>
      </c>
      <c r="AM91" s="83">
        <f t="shared" si="4"/>
        <v>0.999</v>
      </c>
      <c r="AN91" s="83">
        <f t="shared" si="5"/>
        <v>1</v>
      </c>
    </row>
    <row r="92" spans="1:40" x14ac:dyDescent="0.45">
      <c r="A92" s="60">
        <v>44066</v>
      </c>
      <c r="B92" s="1" t="s">
        <v>270</v>
      </c>
      <c r="C92" s="1" t="s">
        <v>281</v>
      </c>
      <c r="D92" s="2">
        <v>140</v>
      </c>
      <c r="E92" s="2">
        <v>140</v>
      </c>
      <c r="F92" s="2">
        <v>0</v>
      </c>
      <c r="G92" s="76">
        <v>634543</v>
      </c>
      <c r="H92" s="76">
        <v>634543</v>
      </c>
      <c r="I92" s="76">
        <v>0</v>
      </c>
      <c r="J92" s="2">
        <v>0</v>
      </c>
      <c r="K92" s="2">
        <v>140</v>
      </c>
      <c r="L92" s="2">
        <v>0</v>
      </c>
      <c r="M92" s="3">
        <v>0</v>
      </c>
      <c r="N92" s="3">
        <v>0</v>
      </c>
      <c r="O92" s="36">
        <v>0</v>
      </c>
      <c r="P92" s="36">
        <v>0</v>
      </c>
      <c r="Q92" s="36">
        <v>0</v>
      </c>
      <c r="R92" s="36">
        <v>0</v>
      </c>
      <c r="S92" s="36">
        <v>1</v>
      </c>
      <c r="T92" s="36">
        <v>0</v>
      </c>
      <c r="U92" s="2">
        <v>0</v>
      </c>
      <c r="V92" s="2">
        <v>4</v>
      </c>
      <c r="W92" s="2">
        <v>4</v>
      </c>
      <c r="X92" s="2">
        <v>0</v>
      </c>
      <c r="Y92" s="76">
        <v>27674</v>
      </c>
      <c r="Z92" s="76">
        <v>27674</v>
      </c>
      <c r="AA92" s="76">
        <v>0</v>
      </c>
      <c r="AB92" s="2">
        <v>0</v>
      </c>
      <c r="AC92" s="2">
        <v>4</v>
      </c>
      <c r="AD92" s="2">
        <v>0</v>
      </c>
      <c r="AE92" s="3">
        <v>0</v>
      </c>
      <c r="AF92" s="3">
        <v>0</v>
      </c>
      <c r="AG92" s="36">
        <v>0</v>
      </c>
      <c r="AH92" s="36">
        <v>0</v>
      </c>
      <c r="AI92" s="36">
        <v>0</v>
      </c>
      <c r="AL92" s="83">
        <f t="shared" si="3"/>
        <v>1</v>
      </c>
      <c r="AM92" s="83">
        <f t="shared" si="4"/>
        <v>0</v>
      </c>
      <c r="AN92" s="83">
        <f t="shared" si="5"/>
        <v>0</v>
      </c>
    </row>
    <row r="93" spans="1:40" x14ac:dyDescent="0.45">
      <c r="A93" s="60">
        <v>44066</v>
      </c>
      <c r="B93" s="1" t="s">
        <v>175</v>
      </c>
      <c r="C93" s="1" t="s">
        <v>176</v>
      </c>
      <c r="D93" s="2">
        <v>2245</v>
      </c>
      <c r="E93" s="2">
        <v>1501</v>
      </c>
      <c r="F93" s="2">
        <v>744</v>
      </c>
      <c r="G93" s="76">
        <v>20778092</v>
      </c>
      <c r="H93" s="76">
        <v>13869553</v>
      </c>
      <c r="I93" s="76">
        <v>6908539</v>
      </c>
      <c r="J93" s="2">
        <v>2183</v>
      </c>
      <c r="K93" s="2">
        <v>32</v>
      </c>
      <c r="L93" s="2">
        <v>30</v>
      </c>
      <c r="M93" s="3">
        <v>20047775</v>
      </c>
      <c r="N93" s="3">
        <v>9184</v>
      </c>
      <c r="O93" s="36">
        <v>0.55200000000000005</v>
      </c>
      <c r="P93" s="36">
        <v>0.318</v>
      </c>
      <c r="Q93" s="36">
        <v>0.13</v>
      </c>
      <c r="R93" s="36">
        <v>0.97299999999999998</v>
      </c>
      <c r="S93" s="36">
        <v>1.2999999999999999E-2</v>
      </c>
      <c r="T93" s="36">
        <v>1.2999999999999999E-2</v>
      </c>
      <c r="U93" s="2">
        <v>32</v>
      </c>
      <c r="V93" s="2">
        <v>29</v>
      </c>
      <c r="W93" s="2">
        <v>11</v>
      </c>
      <c r="X93" s="2">
        <v>18</v>
      </c>
      <c r="Y93" s="76">
        <v>255600</v>
      </c>
      <c r="Z93" s="76">
        <v>105000</v>
      </c>
      <c r="AA93" s="76">
        <v>150600</v>
      </c>
      <c r="AB93" s="2">
        <v>30</v>
      </c>
      <c r="AC93" s="2">
        <v>1</v>
      </c>
      <c r="AD93" s="2">
        <v>30</v>
      </c>
      <c r="AE93" s="3">
        <v>259123</v>
      </c>
      <c r="AF93" s="3">
        <v>8637</v>
      </c>
      <c r="AG93" s="36">
        <v>0.66700000000000004</v>
      </c>
      <c r="AH93" s="36">
        <v>0.26700000000000002</v>
      </c>
      <c r="AI93" s="36">
        <v>6.7000000000000004E-2</v>
      </c>
      <c r="AL93" s="83">
        <f t="shared" si="3"/>
        <v>0.999</v>
      </c>
      <c r="AM93" s="83">
        <f t="shared" si="4"/>
        <v>1</v>
      </c>
      <c r="AN93" s="83">
        <f t="shared" si="5"/>
        <v>1.0010000000000001</v>
      </c>
    </row>
    <row r="94" spans="1:40" x14ac:dyDescent="0.45">
      <c r="A94" s="60">
        <v>44066</v>
      </c>
      <c r="B94" s="79" t="s">
        <v>179</v>
      </c>
      <c r="C94" s="79" t="s">
        <v>104</v>
      </c>
      <c r="D94" s="2">
        <v>77</v>
      </c>
      <c r="E94" s="2">
        <v>59</v>
      </c>
      <c r="F94" s="2">
        <v>18</v>
      </c>
      <c r="G94" s="76">
        <v>713871</v>
      </c>
      <c r="H94" s="76">
        <v>548870</v>
      </c>
      <c r="I94" s="76">
        <v>165001</v>
      </c>
      <c r="J94" s="2">
        <v>75</v>
      </c>
      <c r="K94" s="2">
        <v>1</v>
      </c>
      <c r="L94" s="2">
        <v>1</v>
      </c>
      <c r="M94" s="3">
        <v>693871</v>
      </c>
      <c r="N94" s="3">
        <v>9252</v>
      </c>
      <c r="O94" s="36">
        <v>0.97299999999999998</v>
      </c>
      <c r="P94" s="36">
        <v>0</v>
      </c>
      <c r="Q94" s="36">
        <v>2.7E-2</v>
      </c>
      <c r="R94" s="36">
        <v>0.97399999999999998</v>
      </c>
      <c r="S94" s="36">
        <v>1.2999999999999999E-2</v>
      </c>
      <c r="T94" s="36">
        <v>1.2999999999999999E-2</v>
      </c>
      <c r="U94" s="2">
        <v>0</v>
      </c>
      <c r="V94" s="2">
        <v>1</v>
      </c>
      <c r="W94" s="2">
        <v>1</v>
      </c>
      <c r="X94" s="2">
        <v>0</v>
      </c>
      <c r="Y94" s="76">
        <v>10000</v>
      </c>
      <c r="Z94" s="76">
        <v>10000</v>
      </c>
      <c r="AA94" s="76">
        <v>0</v>
      </c>
      <c r="AB94" s="2">
        <v>0</v>
      </c>
      <c r="AC94" s="2">
        <v>0</v>
      </c>
      <c r="AD94" s="2">
        <v>1</v>
      </c>
      <c r="AE94" s="3">
        <v>0</v>
      </c>
      <c r="AF94" s="3">
        <v>0</v>
      </c>
      <c r="AG94" s="36">
        <v>0</v>
      </c>
      <c r="AH94" s="36">
        <v>0</v>
      </c>
      <c r="AI94" s="36">
        <v>0</v>
      </c>
      <c r="AL94" s="83">
        <f t="shared" si="3"/>
        <v>1</v>
      </c>
      <c r="AM94" s="83">
        <f t="shared" si="4"/>
        <v>1</v>
      </c>
      <c r="AN94" s="83">
        <f t="shared" si="5"/>
        <v>0</v>
      </c>
    </row>
    <row r="95" spans="1:40" x14ac:dyDescent="0.45">
      <c r="A95" s="60">
        <v>44066</v>
      </c>
      <c r="B95" s="79" t="s">
        <v>181</v>
      </c>
      <c r="C95" s="79" t="s">
        <v>25</v>
      </c>
      <c r="D95" s="2">
        <v>767</v>
      </c>
      <c r="E95" s="2">
        <v>517</v>
      </c>
      <c r="F95" s="2">
        <v>250</v>
      </c>
      <c r="G95" s="76">
        <v>7274139</v>
      </c>
      <c r="H95" s="76">
        <v>4892324</v>
      </c>
      <c r="I95" s="76">
        <v>2381815</v>
      </c>
      <c r="J95" s="2">
        <v>754</v>
      </c>
      <c r="K95" s="2">
        <v>6</v>
      </c>
      <c r="L95" s="2">
        <v>7</v>
      </c>
      <c r="M95" s="3">
        <v>7171658</v>
      </c>
      <c r="N95" s="3">
        <v>9511</v>
      </c>
      <c r="O95" s="36">
        <v>0.96299999999999997</v>
      </c>
      <c r="P95" s="36">
        <v>2.7E-2</v>
      </c>
      <c r="Q95" s="36">
        <v>1.0999999999999999E-2</v>
      </c>
      <c r="R95" s="36">
        <v>0.98399999999999999</v>
      </c>
      <c r="S95" s="36">
        <v>7.0000000000000001E-3</v>
      </c>
      <c r="T95" s="36">
        <v>8.9999999999999993E-3</v>
      </c>
      <c r="U95" s="2">
        <v>7</v>
      </c>
      <c r="V95" s="2">
        <v>17</v>
      </c>
      <c r="W95" s="2">
        <v>5</v>
      </c>
      <c r="X95" s="2">
        <v>12</v>
      </c>
      <c r="Y95" s="76">
        <v>156200</v>
      </c>
      <c r="Z95" s="76">
        <v>41200</v>
      </c>
      <c r="AA95" s="76">
        <v>115000</v>
      </c>
      <c r="AB95" s="2">
        <v>17</v>
      </c>
      <c r="AC95" s="2">
        <v>0</v>
      </c>
      <c r="AD95" s="2">
        <v>7</v>
      </c>
      <c r="AE95" s="3">
        <v>146900</v>
      </c>
      <c r="AF95" s="3">
        <v>8641</v>
      </c>
      <c r="AG95" s="36">
        <v>1</v>
      </c>
      <c r="AH95" s="36">
        <v>0</v>
      </c>
      <c r="AI95" s="36">
        <v>0</v>
      </c>
      <c r="AL95" s="83">
        <f t="shared" si="3"/>
        <v>1</v>
      </c>
      <c r="AM95" s="83">
        <f t="shared" si="4"/>
        <v>1.0009999999999999</v>
      </c>
      <c r="AN95" s="83">
        <f t="shared" si="5"/>
        <v>1</v>
      </c>
    </row>
    <row r="96" spans="1:40" x14ac:dyDescent="0.45">
      <c r="A96" s="60">
        <v>44066</v>
      </c>
      <c r="B96" s="79" t="s">
        <v>182</v>
      </c>
      <c r="C96" s="79" t="s">
        <v>25</v>
      </c>
      <c r="D96" s="2">
        <v>1769</v>
      </c>
      <c r="E96" s="2">
        <v>1382</v>
      </c>
      <c r="F96" s="2">
        <v>387</v>
      </c>
      <c r="G96" s="76">
        <v>11884599</v>
      </c>
      <c r="H96" s="76">
        <v>8804035</v>
      </c>
      <c r="I96" s="76">
        <v>3080564</v>
      </c>
      <c r="J96" s="2">
        <v>1717</v>
      </c>
      <c r="K96" s="2">
        <v>33</v>
      </c>
      <c r="L96" s="2">
        <v>19</v>
      </c>
      <c r="M96" s="3">
        <v>11583318</v>
      </c>
      <c r="N96" s="3">
        <v>6746</v>
      </c>
      <c r="O96" s="36">
        <v>0.94099999999999995</v>
      </c>
      <c r="P96" s="36">
        <v>0.04</v>
      </c>
      <c r="Q96" s="36">
        <v>1.9E-2</v>
      </c>
      <c r="R96" s="36">
        <v>0.97899999999999998</v>
      </c>
      <c r="S96" s="36">
        <v>0.01</v>
      </c>
      <c r="T96" s="36">
        <v>1.0999999999999999E-2</v>
      </c>
      <c r="U96" s="2">
        <v>21</v>
      </c>
      <c r="V96" s="2">
        <v>21</v>
      </c>
      <c r="W96" s="2">
        <v>9</v>
      </c>
      <c r="X96" s="2">
        <v>12</v>
      </c>
      <c r="Y96" s="76">
        <v>154640</v>
      </c>
      <c r="Z96" s="76">
        <v>63849</v>
      </c>
      <c r="AA96" s="76">
        <v>90791</v>
      </c>
      <c r="AB96" s="2">
        <v>22</v>
      </c>
      <c r="AC96" s="2">
        <v>1</v>
      </c>
      <c r="AD96" s="2">
        <v>19</v>
      </c>
      <c r="AE96" s="3">
        <v>155784</v>
      </c>
      <c r="AF96" s="3">
        <v>7081</v>
      </c>
      <c r="AG96" s="36">
        <v>1</v>
      </c>
      <c r="AH96" s="36">
        <v>0</v>
      </c>
      <c r="AI96" s="36">
        <v>0</v>
      </c>
      <c r="AL96" s="83">
        <f t="shared" si="3"/>
        <v>1</v>
      </c>
      <c r="AM96" s="83">
        <f t="shared" si="4"/>
        <v>1</v>
      </c>
      <c r="AN96" s="83">
        <f t="shared" si="5"/>
        <v>1</v>
      </c>
    </row>
    <row r="97" spans="1:40" x14ac:dyDescent="0.45">
      <c r="A97" s="60">
        <v>44066</v>
      </c>
      <c r="B97" s="79" t="s">
        <v>183</v>
      </c>
      <c r="C97" s="79" t="s">
        <v>128</v>
      </c>
      <c r="D97" s="2">
        <v>65</v>
      </c>
      <c r="E97" s="2">
        <v>43</v>
      </c>
      <c r="F97" s="2">
        <v>22</v>
      </c>
      <c r="G97" s="76">
        <v>614028</v>
      </c>
      <c r="H97" s="76">
        <v>398828</v>
      </c>
      <c r="I97" s="76">
        <v>215200</v>
      </c>
      <c r="J97" s="2">
        <v>65</v>
      </c>
      <c r="K97" s="2">
        <v>0</v>
      </c>
      <c r="L97" s="2">
        <v>0</v>
      </c>
      <c r="M97" s="3">
        <v>614028</v>
      </c>
      <c r="N97" s="3">
        <v>9447</v>
      </c>
      <c r="O97" s="36">
        <v>0.61499999999999999</v>
      </c>
      <c r="P97" s="36">
        <v>0.32300000000000001</v>
      </c>
      <c r="Q97" s="36">
        <v>6.2E-2</v>
      </c>
      <c r="R97" s="36">
        <v>1</v>
      </c>
      <c r="S97" s="36">
        <v>0</v>
      </c>
      <c r="T97" s="36">
        <v>0</v>
      </c>
      <c r="U97" s="2">
        <v>0</v>
      </c>
      <c r="V97" s="2">
        <v>1</v>
      </c>
      <c r="W97" s="2">
        <v>0</v>
      </c>
      <c r="X97" s="2">
        <v>1</v>
      </c>
      <c r="Y97" s="76">
        <v>10000</v>
      </c>
      <c r="Z97" s="76">
        <v>0</v>
      </c>
      <c r="AA97" s="76">
        <v>10000</v>
      </c>
      <c r="AB97" s="2">
        <v>1</v>
      </c>
      <c r="AC97" s="2">
        <v>0</v>
      </c>
      <c r="AD97" s="2">
        <v>0</v>
      </c>
      <c r="AE97" s="3">
        <v>10000</v>
      </c>
      <c r="AF97" s="3">
        <v>10000</v>
      </c>
      <c r="AG97" s="36">
        <v>1</v>
      </c>
      <c r="AH97" s="36">
        <v>0</v>
      </c>
      <c r="AI97" s="36">
        <v>0</v>
      </c>
      <c r="AL97" s="83">
        <f t="shared" si="3"/>
        <v>1</v>
      </c>
      <c r="AM97" s="83">
        <f t="shared" si="4"/>
        <v>1</v>
      </c>
      <c r="AN97" s="83">
        <f t="shared" si="5"/>
        <v>1</v>
      </c>
    </row>
    <row r="98" spans="1:40" x14ac:dyDescent="0.45">
      <c r="A98" s="60">
        <v>44066</v>
      </c>
      <c r="B98" s="79" t="s">
        <v>184</v>
      </c>
      <c r="C98" s="79" t="s">
        <v>185</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44066</v>
      </c>
      <c r="B99" s="79" t="s">
        <v>187</v>
      </c>
      <c r="C99" s="79" t="s">
        <v>61</v>
      </c>
      <c r="D99" s="2">
        <v>112</v>
      </c>
      <c r="E99" s="2">
        <v>82</v>
      </c>
      <c r="F99" s="2">
        <v>30</v>
      </c>
      <c r="G99" s="76">
        <v>998067</v>
      </c>
      <c r="H99" s="76">
        <v>721957</v>
      </c>
      <c r="I99" s="76">
        <v>276110</v>
      </c>
      <c r="J99" s="2">
        <v>110</v>
      </c>
      <c r="K99" s="2">
        <v>0</v>
      </c>
      <c r="L99" s="2">
        <v>2</v>
      </c>
      <c r="M99" s="3">
        <v>981067</v>
      </c>
      <c r="N99" s="3">
        <v>8919</v>
      </c>
      <c r="O99" s="36">
        <v>0.97299999999999998</v>
      </c>
      <c r="P99" s="36">
        <v>2.7E-2</v>
      </c>
      <c r="Q99" s="36">
        <v>0</v>
      </c>
      <c r="R99" s="36">
        <v>0.98199999999999998</v>
      </c>
      <c r="S99" s="36">
        <v>0</v>
      </c>
      <c r="T99" s="36">
        <v>1.7999999999999999E-2</v>
      </c>
      <c r="U99" s="2">
        <v>6</v>
      </c>
      <c r="V99" s="2">
        <v>2</v>
      </c>
      <c r="W99" s="2">
        <v>2</v>
      </c>
      <c r="X99" s="2">
        <v>0</v>
      </c>
      <c r="Y99" s="76">
        <v>17000</v>
      </c>
      <c r="Z99" s="76">
        <v>17000</v>
      </c>
      <c r="AA99" s="76">
        <v>0</v>
      </c>
      <c r="AB99" s="2">
        <v>6</v>
      </c>
      <c r="AC99" s="2">
        <v>0</v>
      </c>
      <c r="AD99" s="2">
        <v>2</v>
      </c>
      <c r="AE99" s="3">
        <v>52400</v>
      </c>
      <c r="AF99" s="3">
        <v>8733</v>
      </c>
      <c r="AG99" s="36">
        <v>1</v>
      </c>
      <c r="AH99" s="36">
        <v>0</v>
      </c>
      <c r="AI99" s="36">
        <v>0</v>
      </c>
      <c r="AL99" s="83">
        <f t="shared" si="3"/>
        <v>1</v>
      </c>
      <c r="AM99" s="83">
        <f t="shared" si="4"/>
        <v>1</v>
      </c>
      <c r="AN99" s="83">
        <f t="shared" si="5"/>
        <v>1</v>
      </c>
    </row>
    <row r="100" spans="1:40" x14ac:dyDescent="0.45">
      <c r="A100" s="60">
        <v>44066</v>
      </c>
      <c r="B100" s="79" t="s">
        <v>188</v>
      </c>
      <c r="C100" s="79" t="s">
        <v>61</v>
      </c>
      <c r="D100" s="2">
        <v>1017</v>
      </c>
      <c r="E100" s="2">
        <v>670</v>
      </c>
      <c r="F100" s="2">
        <v>347</v>
      </c>
      <c r="G100" s="76">
        <v>9692970</v>
      </c>
      <c r="H100" s="76">
        <v>6337962</v>
      </c>
      <c r="I100" s="76">
        <v>3355008</v>
      </c>
      <c r="J100" s="2">
        <v>996</v>
      </c>
      <c r="K100" s="2">
        <v>21</v>
      </c>
      <c r="L100" s="2">
        <v>0</v>
      </c>
      <c r="M100" s="3">
        <v>9525714</v>
      </c>
      <c r="N100" s="3">
        <v>9564</v>
      </c>
      <c r="O100" s="36">
        <v>0.95399999999999996</v>
      </c>
      <c r="P100" s="36">
        <v>3.1E-2</v>
      </c>
      <c r="Q100" s="36">
        <v>1.4999999999999999E-2</v>
      </c>
      <c r="R100" s="36">
        <v>0.98</v>
      </c>
      <c r="S100" s="36">
        <v>0.02</v>
      </c>
      <c r="T100" s="36">
        <v>0</v>
      </c>
      <c r="U100" s="2">
        <v>0</v>
      </c>
      <c r="V100" s="2">
        <v>20</v>
      </c>
      <c r="W100" s="2">
        <v>15</v>
      </c>
      <c r="X100" s="2">
        <v>5</v>
      </c>
      <c r="Y100" s="76">
        <v>165850</v>
      </c>
      <c r="Z100" s="76">
        <v>115850</v>
      </c>
      <c r="AA100" s="76">
        <v>50000</v>
      </c>
      <c r="AB100" s="2">
        <v>18</v>
      </c>
      <c r="AC100" s="2">
        <v>2</v>
      </c>
      <c r="AD100" s="2">
        <v>0</v>
      </c>
      <c r="AE100" s="3">
        <v>155200</v>
      </c>
      <c r="AF100" s="3">
        <v>8622</v>
      </c>
      <c r="AG100" s="36">
        <v>0.88900000000000001</v>
      </c>
      <c r="AH100" s="36">
        <v>0</v>
      </c>
      <c r="AI100" s="36">
        <v>0.111</v>
      </c>
      <c r="AL100" s="83">
        <f t="shared" si="3"/>
        <v>1</v>
      </c>
      <c r="AM100" s="83">
        <f t="shared" si="4"/>
        <v>1</v>
      </c>
      <c r="AN100" s="83">
        <f t="shared" si="5"/>
        <v>1</v>
      </c>
    </row>
    <row r="101" spans="1:40" x14ac:dyDescent="0.45">
      <c r="A101" s="60">
        <v>44066</v>
      </c>
      <c r="B101" s="79" t="s">
        <v>189</v>
      </c>
      <c r="C101" s="79" t="s">
        <v>76</v>
      </c>
      <c r="D101" s="2">
        <v>105</v>
      </c>
      <c r="E101" s="2">
        <v>70</v>
      </c>
      <c r="F101" s="2">
        <v>35</v>
      </c>
      <c r="G101" s="76">
        <v>1007031</v>
      </c>
      <c r="H101" s="76">
        <v>657031</v>
      </c>
      <c r="I101" s="76">
        <v>350000</v>
      </c>
      <c r="J101" s="2">
        <v>93</v>
      </c>
      <c r="K101" s="2">
        <v>0</v>
      </c>
      <c r="L101" s="2">
        <v>12</v>
      </c>
      <c r="M101" s="3">
        <v>884030</v>
      </c>
      <c r="N101" s="3">
        <v>9506</v>
      </c>
      <c r="O101" s="36">
        <v>0.89200000000000002</v>
      </c>
      <c r="P101" s="36">
        <v>7.4999999999999997E-2</v>
      </c>
      <c r="Q101" s="36">
        <v>3.2000000000000001E-2</v>
      </c>
      <c r="R101" s="36">
        <v>0.88600000000000001</v>
      </c>
      <c r="S101" s="36">
        <v>0</v>
      </c>
      <c r="T101" s="36">
        <v>0.114</v>
      </c>
      <c r="U101" s="2">
        <v>17</v>
      </c>
      <c r="V101" s="2">
        <v>0</v>
      </c>
      <c r="W101" s="2">
        <v>0</v>
      </c>
      <c r="X101" s="2">
        <v>0</v>
      </c>
      <c r="Y101" s="76">
        <v>0</v>
      </c>
      <c r="Z101" s="76">
        <v>0</v>
      </c>
      <c r="AA101" s="76">
        <v>0</v>
      </c>
      <c r="AB101" s="2">
        <v>5</v>
      </c>
      <c r="AC101" s="2">
        <v>0</v>
      </c>
      <c r="AD101" s="2">
        <v>12</v>
      </c>
      <c r="AE101" s="3">
        <v>44031</v>
      </c>
      <c r="AF101" s="3">
        <v>8806</v>
      </c>
      <c r="AG101" s="36">
        <v>0</v>
      </c>
      <c r="AH101" s="36">
        <v>0.6</v>
      </c>
      <c r="AI101" s="36">
        <v>0.4</v>
      </c>
      <c r="AL101" s="83">
        <f t="shared" si="3"/>
        <v>1</v>
      </c>
      <c r="AM101" s="83">
        <f t="shared" si="4"/>
        <v>0.999</v>
      </c>
      <c r="AN101" s="83">
        <f t="shared" si="5"/>
        <v>1</v>
      </c>
    </row>
    <row r="102" spans="1:40" x14ac:dyDescent="0.45">
      <c r="A102" s="60">
        <v>44066</v>
      </c>
      <c r="B102" s="79" t="s">
        <v>190</v>
      </c>
      <c r="C102" s="79" t="s">
        <v>191</v>
      </c>
      <c r="D102" s="2">
        <v>26370</v>
      </c>
      <c r="E102" s="2">
        <v>19509</v>
      </c>
      <c r="F102" s="2">
        <v>6861</v>
      </c>
      <c r="G102" s="76">
        <v>181414974</v>
      </c>
      <c r="H102" s="76">
        <v>126359011</v>
      </c>
      <c r="I102" s="76">
        <v>55055963</v>
      </c>
      <c r="J102" s="2">
        <v>25791</v>
      </c>
      <c r="K102" s="2">
        <v>320</v>
      </c>
      <c r="L102" s="2">
        <v>259</v>
      </c>
      <c r="M102" s="3">
        <v>175909840</v>
      </c>
      <c r="N102" s="3">
        <v>6821</v>
      </c>
      <c r="O102" s="36">
        <v>0.97699999999999998</v>
      </c>
      <c r="P102" s="36">
        <v>1.2E-2</v>
      </c>
      <c r="Q102" s="36">
        <v>0.01</v>
      </c>
      <c r="R102" s="36">
        <v>0.97799999999999998</v>
      </c>
      <c r="S102" s="36">
        <v>1.2E-2</v>
      </c>
      <c r="T102" s="36">
        <v>0.01</v>
      </c>
      <c r="U102" s="2">
        <v>434</v>
      </c>
      <c r="V102" s="2">
        <v>418</v>
      </c>
      <c r="W102" s="2">
        <v>279</v>
      </c>
      <c r="X102" s="2">
        <v>139</v>
      </c>
      <c r="Y102" s="76">
        <v>2821557</v>
      </c>
      <c r="Z102" s="76">
        <v>1834212</v>
      </c>
      <c r="AA102" s="76">
        <v>987345</v>
      </c>
      <c r="AB102" s="2">
        <v>591</v>
      </c>
      <c r="AC102" s="2">
        <v>2</v>
      </c>
      <c r="AD102" s="2">
        <v>259</v>
      </c>
      <c r="AE102" s="3">
        <v>3950724</v>
      </c>
      <c r="AF102" s="3">
        <v>6685</v>
      </c>
      <c r="AG102" s="36">
        <v>0.98499999999999999</v>
      </c>
      <c r="AH102" s="36">
        <v>2E-3</v>
      </c>
      <c r="AI102" s="36">
        <v>1.4E-2</v>
      </c>
      <c r="AL102" s="83">
        <f t="shared" si="3"/>
        <v>1</v>
      </c>
      <c r="AM102" s="83">
        <f t="shared" si="4"/>
        <v>0.999</v>
      </c>
      <c r="AN102" s="83">
        <f t="shared" si="5"/>
        <v>1.0009999999999999</v>
      </c>
    </row>
    <row r="103" spans="1:40" x14ac:dyDescent="0.45">
      <c r="A103" s="60">
        <v>44066</v>
      </c>
      <c r="B103" s="79" t="s">
        <v>192</v>
      </c>
      <c r="C103" s="79" t="s">
        <v>23</v>
      </c>
      <c r="D103" s="2">
        <v>12251</v>
      </c>
      <c r="E103" s="2">
        <v>8191</v>
      </c>
      <c r="F103" s="2">
        <v>4060</v>
      </c>
      <c r="G103" s="76">
        <v>108340484</v>
      </c>
      <c r="H103" s="76">
        <v>71155511</v>
      </c>
      <c r="I103" s="76">
        <v>37184973</v>
      </c>
      <c r="J103" s="2">
        <v>12050</v>
      </c>
      <c r="K103" s="2">
        <v>105</v>
      </c>
      <c r="L103" s="2">
        <v>96</v>
      </c>
      <c r="M103" s="3">
        <v>105702350</v>
      </c>
      <c r="N103" s="3">
        <v>8772</v>
      </c>
      <c r="O103" s="36">
        <v>0.99099999999999999</v>
      </c>
      <c r="P103" s="36">
        <v>6.0000000000000001E-3</v>
      </c>
      <c r="Q103" s="36">
        <v>3.0000000000000001E-3</v>
      </c>
      <c r="R103" s="36">
        <v>0.98499999999999999</v>
      </c>
      <c r="S103" s="36">
        <v>7.0000000000000001E-3</v>
      </c>
      <c r="T103" s="36">
        <v>8.0000000000000002E-3</v>
      </c>
      <c r="U103" s="2">
        <v>91</v>
      </c>
      <c r="V103" s="2">
        <v>180</v>
      </c>
      <c r="W103" s="2">
        <v>99</v>
      </c>
      <c r="X103" s="2">
        <v>81</v>
      </c>
      <c r="Y103" s="76">
        <v>1503240</v>
      </c>
      <c r="Z103" s="76">
        <v>852327</v>
      </c>
      <c r="AA103" s="76">
        <v>650913</v>
      </c>
      <c r="AB103" s="2">
        <v>175</v>
      </c>
      <c r="AC103" s="2">
        <v>0</v>
      </c>
      <c r="AD103" s="2">
        <v>96</v>
      </c>
      <c r="AE103" s="3">
        <v>1407265</v>
      </c>
      <c r="AF103" s="3">
        <v>8042</v>
      </c>
      <c r="AG103" s="36">
        <v>0.97699999999999998</v>
      </c>
      <c r="AH103" s="36">
        <v>1.0999999999999999E-2</v>
      </c>
      <c r="AI103" s="36">
        <v>1.0999999999999999E-2</v>
      </c>
      <c r="AL103" s="83">
        <f t="shared" si="3"/>
        <v>1</v>
      </c>
      <c r="AM103" s="83">
        <f t="shared" si="4"/>
        <v>1</v>
      </c>
      <c r="AN103" s="83">
        <f t="shared" si="5"/>
        <v>0.999</v>
      </c>
    </row>
    <row r="104" spans="1:40" x14ac:dyDescent="0.45">
      <c r="A104" s="60">
        <v>44066</v>
      </c>
      <c r="B104" s="79" t="s">
        <v>193</v>
      </c>
      <c r="C104" s="79" t="s">
        <v>23</v>
      </c>
      <c r="D104" s="2">
        <v>8912</v>
      </c>
      <c r="E104" s="2">
        <v>5976</v>
      </c>
      <c r="F104" s="2">
        <v>2936</v>
      </c>
      <c r="G104" s="76">
        <v>81284704</v>
      </c>
      <c r="H104" s="76">
        <v>53476817</v>
      </c>
      <c r="I104" s="76">
        <v>27807887</v>
      </c>
      <c r="J104" s="2">
        <v>8739</v>
      </c>
      <c r="K104" s="2">
        <v>81</v>
      </c>
      <c r="L104" s="2">
        <v>92</v>
      </c>
      <c r="M104" s="3">
        <v>78954407</v>
      </c>
      <c r="N104" s="3">
        <v>9035</v>
      </c>
      <c r="O104" s="36">
        <v>0.92800000000000005</v>
      </c>
      <c r="P104" s="36">
        <v>5.8999999999999997E-2</v>
      </c>
      <c r="Q104" s="36">
        <v>1.2999999999999999E-2</v>
      </c>
      <c r="R104" s="36">
        <v>0.98799999999999999</v>
      </c>
      <c r="S104" s="36">
        <v>1E-3</v>
      </c>
      <c r="T104" s="36">
        <v>0.01</v>
      </c>
      <c r="U104" s="2">
        <v>103</v>
      </c>
      <c r="V104" s="2">
        <v>109</v>
      </c>
      <c r="W104" s="2">
        <v>67</v>
      </c>
      <c r="X104" s="2">
        <v>42</v>
      </c>
      <c r="Y104" s="76">
        <v>948561</v>
      </c>
      <c r="Z104" s="76">
        <v>593825</v>
      </c>
      <c r="AA104" s="76">
        <v>354736</v>
      </c>
      <c r="AB104" s="2">
        <v>117</v>
      </c>
      <c r="AC104" s="2">
        <v>3</v>
      </c>
      <c r="AD104" s="2">
        <v>92</v>
      </c>
      <c r="AE104" s="3">
        <v>974664</v>
      </c>
      <c r="AF104" s="3">
        <v>8330</v>
      </c>
      <c r="AG104" s="36">
        <v>0.91500000000000004</v>
      </c>
      <c r="AH104" s="36">
        <v>2.5999999999999999E-2</v>
      </c>
      <c r="AI104" s="36">
        <v>0.06</v>
      </c>
      <c r="AL104" s="83">
        <f t="shared" si="3"/>
        <v>0.999</v>
      </c>
      <c r="AM104" s="83">
        <f t="shared" si="4"/>
        <v>1</v>
      </c>
      <c r="AN104" s="83">
        <f t="shared" si="5"/>
        <v>1.0010000000000001</v>
      </c>
    </row>
    <row r="105" spans="1:40" x14ac:dyDescent="0.45">
      <c r="A105" s="60">
        <v>44066</v>
      </c>
      <c r="B105" s="1" t="s">
        <v>194</v>
      </c>
      <c r="C105" s="1" t="s">
        <v>195</v>
      </c>
      <c r="D105" s="2">
        <v>11772</v>
      </c>
      <c r="E105" s="2">
        <v>7440</v>
      </c>
      <c r="F105" s="2">
        <v>4332</v>
      </c>
      <c r="G105" s="76">
        <v>111891810.08000001</v>
      </c>
      <c r="H105" s="76">
        <v>70212061.830000013</v>
      </c>
      <c r="I105" s="76">
        <v>41679748.25</v>
      </c>
      <c r="J105" s="2">
        <v>11555</v>
      </c>
      <c r="K105" s="2">
        <v>113</v>
      </c>
      <c r="L105" s="2">
        <v>104</v>
      </c>
      <c r="M105" s="3">
        <v>109577860</v>
      </c>
      <c r="N105" s="3">
        <v>9483</v>
      </c>
      <c r="O105" s="36">
        <v>0.80900000000000005</v>
      </c>
      <c r="P105" s="36">
        <v>0.152</v>
      </c>
      <c r="Q105" s="36">
        <v>3.9E-2</v>
      </c>
      <c r="R105" s="36">
        <v>0.98199999999999998</v>
      </c>
      <c r="S105" s="36">
        <v>8.9999999999999993E-3</v>
      </c>
      <c r="T105" s="36">
        <v>8.9999999999999993E-3</v>
      </c>
      <c r="U105" s="2">
        <v>1524</v>
      </c>
      <c r="V105" s="2">
        <v>147</v>
      </c>
      <c r="W105" s="2">
        <v>56</v>
      </c>
      <c r="X105" s="2">
        <v>91</v>
      </c>
      <c r="Y105" s="76">
        <v>1371658.15</v>
      </c>
      <c r="Z105" s="76">
        <v>517455.14999999991</v>
      </c>
      <c r="AA105" s="76">
        <v>854203</v>
      </c>
      <c r="AB105" s="2">
        <v>1556</v>
      </c>
      <c r="AC105" s="2">
        <v>11</v>
      </c>
      <c r="AD105" s="2">
        <v>104</v>
      </c>
      <c r="AE105" s="3">
        <v>15177999</v>
      </c>
      <c r="AF105" s="3">
        <v>9754</v>
      </c>
      <c r="AG105" s="36">
        <v>0.98399999999999999</v>
      </c>
      <c r="AH105" s="36">
        <v>8.0000000000000002E-3</v>
      </c>
      <c r="AI105" s="36">
        <v>8.0000000000000002E-3</v>
      </c>
      <c r="AL105" s="83">
        <f t="shared" si="3"/>
        <v>1</v>
      </c>
      <c r="AM105" s="83">
        <f t="shared" si="4"/>
        <v>1</v>
      </c>
      <c r="AN105" s="83">
        <f t="shared" si="5"/>
        <v>1</v>
      </c>
    </row>
    <row r="106" spans="1:40" x14ac:dyDescent="0.45">
      <c r="A106" s="60">
        <v>44066</v>
      </c>
      <c r="B106" s="1" t="s">
        <v>196</v>
      </c>
      <c r="C106" s="1" t="s">
        <v>197</v>
      </c>
      <c r="D106" s="2">
        <v>89316</v>
      </c>
      <c r="E106" s="2">
        <v>63042</v>
      </c>
      <c r="F106" s="2">
        <v>26274</v>
      </c>
      <c r="G106" s="76">
        <v>699611411.44999993</v>
      </c>
      <c r="H106" s="76">
        <v>453781039.1099999</v>
      </c>
      <c r="I106" s="76">
        <v>245830372.34</v>
      </c>
      <c r="J106" s="2">
        <v>88297</v>
      </c>
      <c r="K106" s="2">
        <v>525</v>
      </c>
      <c r="L106" s="2">
        <v>494</v>
      </c>
      <c r="M106" s="3">
        <v>690560540</v>
      </c>
      <c r="N106" s="3">
        <v>7821</v>
      </c>
      <c r="O106" s="36">
        <v>0.92300000000000004</v>
      </c>
      <c r="P106" s="36">
        <v>5.2999999999999999E-2</v>
      </c>
      <c r="Q106" s="36">
        <v>2.5000000000000001E-2</v>
      </c>
      <c r="R106" s="36">
        <v>0.98899999999999999</v>
      </c>
      <c r="S106" s="36">
        <v>6.0000000000000001E-3</v>
      </c>
      <c r="T106" s="36">
        <v>6.0000000000000001E-3</v>
      </c>
      <c r="U106" s="2">
        <v>599</v>
      </c>
      <c r="V106" s="2">
        <v>1462</v>
      </c>
      <c r="W106" s="2">
        <v>885</v>
      </c>
      <c r="X106" s="2">
        <v>577</v>
      </c>
      <c r="Y106" s="76">
        <v>10888417</v>
      </c>
      <c r="Z106" s="76">
        <v>5586962</v>
      </c>
      <c r="AA106" s="76">
        <v>5301455</v>
      </c>
      <c r="AB106" s="2">
        <v>1526</v>
      </c>
      <c r="AC106" s="2">
        <v>41</v>
      </c>
      <c r="AD106" s="2">
        <v>494</v>
      </c>
      <c r="AE106" s="3">
        <v>11473427</v>
      </c>
      <c r="AF106" s="3">
        <v>7519</v>
      </c>
      <c r="AG106" s="36">
        <v>0.93600000000000005</v>
      </c>
      <c r="AH106" s="36">
        <v>1.7999999999999999E-2</v>
      </c>
      <c r="AI106" s="36">
        <v>4.4999999999999998E-2</v>
      </c>
      <c r="AL106" s="83">
        <f t="shared" si="3"/>
        <v>1.0009999999999999</v>
      </c>
      <c r="AM106" s="83">
        <f t="shared" si="4"/>
        <v>1.0010000000000001</v>
      </c>
      <c r="AN106" s="83">
        <f t="shared" si="5"/>
        <v>0.99900000000000011</v>
      </c>
    </row>
    <row r="107" spans="1:40" x14ac:dyDescent="0.45">
      <c r="A107" s="60">
        <v>44066</v>
      </c>
      <c r="B107" s="1" t="s">
        <v>198</v>
      </c>
      <c r="C107" s="1" t="s">
        <v>199</v>
      </c>
      <c r="D107" s="2">
        <v>6538</v>
      </c>
      <c r="E107" s="2">
        <v>4342</v>
      </c>
      <c r="F107" s="2">
        <v>2196</v>
      </c>
      <c r="G107" s="76">
        <v>56397241.82</v>
      </c>
      <c r="H107" s="76">
        <v>36727465.349999994</v>
      </c>
      <c r="I107" s="76">
        <v>19669776.470000003</v>
      </c>
      <c r="J107" s="2">
        <v>6366</v>
      </c>
      <c r="K107" s="2">
        <v>95</v>
      </c>
      <c r="L107" s="2">
        <v>77</v>
      </c>
      <c r="M107" s="3">
        <v>54514549</v>
      </c>
      <c r="N107" s="3">
        <v>8563</v>
      </c>
      <c r="O107" s="36">
        <v>0.81899999999999995</v>
      </c>
      <c r="P107" s="36">
        <v>0.13100000000000001</v>
      </c>
      <c r="Q107" s="36">
        <v>0.05</v>
      </c>
      <c r="R107" s="36">
        <v>0.97499999999999998</v>
      </c>
      <c r="S107" s="36">
        <v>1.2999999999999999E-2</v>
      </c>
      <c r="T107" s="36">
        <v>1.2E-2</v>
      </c>
      <c r="U107" s="2">
        <v>263</v>
      </c>
      <c r="V107" s="2">
        <v>110</v>
      </c>
      <c r="W107" s="2">
        <v>50</v>
      </c>
      <c r="X107" s="2">
        <v>60</v>
      </c>
      <c r="Y107" s="76">
        <v>919565.82</v>
      </c>
      <c r="Z107" s="76">
        <v>417564.79999999993</v>
      </c>
      <c r="AA107" s="76">
        <v>502001.02</v>
      </c>
      <c r="AB107" s="2">
        <v>281</v>
      </c>
      <c r="AC107" s="2">
        <v>15</v>
      </c>
      <c r="AD107" s="2">
        <v>77</v>
      </c>
      <c r="AE107" s="3">
        <v>2541637</v>
      </c>
      <c r="AF107" s="3">
        <v>9045</v>
      </c>
      <c r="AG107" s="36">
        <v>0.96099999999999997</v>
      </c>
      <c r="AH107" s="36">
        <v>1.7999999999999999E-2</v>
      </c>
      <c r="AI107" s="36">
        <v>2.1000000000000001E-2</v>
      </c>
      <c r="AL107" s="83">
        <f t="shared" si="3"/>
        <v>1</v>
      </c>
      <c r="AM107" s="83">
        <f t="shared" si="4"/>
        <v>1</v>
      </c>
      <c r="AN107" s="83">
        <f t="shared" si="5"/>
        <v>1</v>
      </c>
    </row>
    <row r="108" spans="1:40" x14ac:dyDescent="0.45">
      <c r="A108" s="60">
        <v>44066</v>
      </c>
      <c r="B108" s="1" t="s">
        <v>200</v>
      </c>
      <c r="C108" s="1" t="s">
        <v>201</v>
      </c>
      <c r="D108" s="2">
        <v>409338</v>
      </c>
      <c r="E108" s="2">
        <v>302848</v>
      </c>
      <c r="F108" s="2">
        <v>106490</v>
      </c>
      <c r="G108" s="76">
        <v>2957470577</v>
      </c>
      <c r="H108" s="76">
        <v>2134792600</v>
      </c>
      <c r="I108" s="76">
        <v>822677977</v>
      </c>
      <c r="J108" s="2">
        <v>399365</v>
      </c>
      <c r="K108" s="2">
        <v>7200</v>
      </c>
      <c r="L108" s="2">
        <v>2773</v>
      </c>
      <c r="M108" s="3">
        <v>2887983122</v>
      </c>
      <c r="N108" s="3">
        <v>7231</v>
      </c>
      <c r="O108" s="36">
        <v>0.97499999999999998</v>
      </c>
      <c r="P108" s="36">
        <v>1.2E-2</v>
      </c>
      <c r="Q108" s="36">
        <v>1.2999999999999999E-2</v>
      </c>
      <c r="R108" s="36">
        <v>0.97599999999999998</v>
      </c>
      <c r="S108" s="36">
        <v>1.7000000000000001E-2</v>
      </c>
      <c r="T108" s="36">
        <v>7.0000000000000001E-3</v>
      </c>
      <c r="U108" s="2">
        <v>5562</v>
      </c>
      <c r="V108" s="2">
        <v>5619</v>
      </c>
      <c r="W108" s="2">
        <v>3203</v>
      </c>
      <c r="X108" s="2">
        <v>2416</v>
      </c>
      <c r="Y108" s="76">
        <v>38747341</v>
      </c>
      <c r="Z108" s="76">
        <v>22634817</v>
      </c>
      <c r="AA108" s="76">
        <v>16112524</v>
      </c>
      <c r="AB108" s="2">
        <v>8360</v>
      </c>
      <c r="AC108" s="2">
        <v>48</v>
      </c>
      <c r="AD108" s="2">
        <v>2773</v>
      </c>
      <c r="AE108" s="3">
        <v>56317198</v>
      </c>
      <c r="AF108" s="3">
        <v>6737</v>
      </c>
      <c r="AG108" s="36">
        <v>0.98699999999999999</v>
      </c>
      <c r="AH108" s="36">
        <v>3.0000000000000001E-3</v>
      </c>
      <c r="AI108" s="36">
        <v>0.01</v>
      </c>
      <c r="AL108" s="83">
        <f t="shared" si="3"/>
        <v>1</v>
      </c>
      <c r="AM108" s="83">
        <f t="shared" si="4"/>
        <v>1</v>
      </c>
      <c r="AN108" s="83">
        <f t="shared" si="5"/>
        <v>1</v>
      </c>
    </row>
    <row r="109" spans="1:40" x14ac:dyDescent="0.45">
      <c r="A109" s="60">
        <v>44066</v>
      </c>
      <c r="B109" s="1" t="s">
        <v>274</v>
      </c>
      <c r="C109" s="1" t="s">
        <v>283</v>
      </c>
      <c r="D109" s="2">
        <v>425</v>
      </c>
      <c r="E109" s="2">
        <v>340</v>
      </c>
      <c r="F109" s="2">
        <v>85</v>
      </c>
      <c r="G109" s="76">
        <v>2900771</v>
      </c>
      <c r="H109" s="76">
        <v>2241816</v>
      </c>
      <c r="I109" s="76">
        <v>658955</v>
      </c>
      <c r="J109" s="2">
        <v>394</v>
      </c>
      <c r="K109" s="2">
        <v>24</v>
      </c>
      <c r="L109" s="2">
        <v>7</v>
      </c>
      <c r="M109" s="3">
        <v>2581585</v>
      </c>
      <c r="N109" s="3">
        <v>6552</v>
      </c>
      <c r="O109" s="36">
        <v>0.73599999999999999</v>
      </c>
      <c r="P109" s="36">
        <v>0.17</v>
      </c>
      <c r="Q109" s="36">
        <v>9.4E-2</v>
      </c>
      <c r="R109" s="36">
        <v>0.93100000000000005</v>
      </c>
      <c r="S109" s="36">
        <v>5.1999999999999998E-2</v>
      </c>
      <c r="T109" s="36">
        <v>1.7000000000000001E-2</v>
      </c>
      <c r="U109" s="2">
        <v>7</v>
      </c>
      <c r="V109" s="2">
        <v>9</v>
      </c>
      <c r="W109" s="2">
        <v>7</v>
      </c>
      <c r="X109" s="2">
        <v>2</v>
      </c>
      <c r="Y109" s="76">
        <v>57081</v>
      </c>
      <c r="Z109" s="76">
        <v>48553</v>
      </c>
      <c r="AA109" s="76">
        <v>8528</v>
      </c>
      <c r="AB109" s="2">
        <v>8</v>
      </c>
      <c r="AC109" s="2">
        <v>1</v>
      </c>
      <c r="AD109" s="2">
        <v>7</v>
      </c>
      <c r="AE109" s="3">
        <v>34969</v>
      </c>
      <c r="AF109" s="3">
        <v>4371</v>
      </c>
      <c r="AG109" s="36">
        <v>1</v>
      </c>
      <c r="AH109" s="36">
        <v>0</v>
      </c>
      <c r="AI109" s="36">
        <v>0</v>
      </c>
      <c r="AL109" s="83">
        <f t="shared" si="3"/>
        <v>1</v>
      </c>
      <c r="AM109" s="83">
        <f t="shared" si="4"/>
        <v>1</v>
      </c>
      <c r="AN109" s="83">
        <f t="shared" si="5"/>
        <v>1</v>
      </c>
    </row>
    <row r="110" spans="1:40" x14ac:dyDescent="0.45">
      <c r="A110" s="60">
        <v>44066</v>
      </c>
      <c r="B110" s="1" t="s">
        <v>202</v>
      </c>
      <c r="C110" s="1" t="s">
        <v>178</v>
      </c>
      <c r="D110" s="2">
        <v>128703</v>
      </c>
      <c r="E110" s="2">
        <v>94120</v>
      </c>
      <c r="F110" s="2">
        <v>34583</v>
      </c>
      <c r="G110" s="76">
        <v>983549415</v>
      </c>
      <c r="H110" s="76">
        <v>692984418</v>
      </c>
      <c r="I110" s="76">
        <v>290564997</v>
      </c>
      <c r="J110" s="2">
        <v>126871</v>
      </c>
      <c r="K110" s="2">
        <v>814</v>
      </c>
      <c r="L110" s="2">
        <v>1018</v>
      </c>
      <c r="M110" s="3">
        <v>968684056</v>
      </c>
      <c r="N110" s="3">
        <v>7635</v>
      </c>
      <c r="O110" s="36">
        <v>0.85599999999999998</v>
      </c>
      <c r="P110" s="36">
        <v>0.11</v>
      </c>
      <c r="Q110" s="36">
        <v>3.5000000000000003E-2</v>
      </c>
      <c r="R110" s="36">
        <v>0.98599999999999999</v>
      </c>
      <c r="S110" s="36">
        <v>6.0000000000000001E-3</v>
      </c>
      <c r="T110" s="36">
        <v>8.0000000000000002E-3</v>
      </c>
      <c r="U110" s="2">
        <v>1639</v>
      </c>
      <c r="V110" s="2">
        <v>1548</v>
      </c>
      <c r="W110" s="2">
        <v>869</v>
      </c>
      <c r="X110" s="2">
        <v>679</v>
      </c>
      <c r="Y110" s="76">
        <v>11300717</v>
      </c>
      <c r="Z110" s="76">
        <v>6332223</v>
      </c>
      <c r="AA110" s="76">
        <v>4968494</v>
      </c>
      <c r="AB110" s="2">
        <v>2110</v>
      </c>
      <c r="AC110" s="2">
        <v>59</v>
      </c>
      <c r="AD110" s="2">
        <v>1018</v>
      </c>
      <c r="AE110" s="3">
        <v>16487569</v>
      </c>
      <c r="AF110" s="3">
        <v>7814</v>
      </c>
      <c r="AG110" s="36">
        <v>0.94099999999999995</v>
      </c>
      <c r="AH110" s="36">
        <v>8.9999999999999993E-3</v>
      </c>
      <c r="AI110" s="36">
        <v>5.0999999999999997E-2</v>
      </c>
      <c r="AL110" s="83">
        <f t="shared" si="3"/>
        <v>1</v>
      </c>
      <c r="AM110" s="83">
        <f t="shared" si="4"/>
        <v>1.0009999999999999</v>
      </c>
      <c r="AN110" s="83">
        <f t="shared" si="5"/>
        <v>1.0009999999999999</v>
      </c>
    </row>
    <row r="111" spans="1:40" x14ac:dyDescent="0.45">
      <c r="A111" s="60">
        <v>44066</v>
      </c>
      <c r="B111" s="1" t="s">
        <v>203</v>
      </c>
      <c r="C111" s="1" t="s">
        <v>3</v>
      </c>
      <c r="D111" s="2">
        <v>190133</v>
      </c>
      <c r="E111" s="2">
        <v>133341</v>
      </c>
      <c r="F111" s="2">
        <v>56792</v>
      </c>
      <c r="G111" s="76">
        <v>1519848218</v>
      </c>
      <c r="H111" s="76">
        <v>1039145252</v>
      </c>
      <c r="I111" s="76">
        <v>480702966</v>
      </c>
      <c r="J111" s="2">
        <v>186858</v>
      </c>
      <c r="K111" s="2">
        <v>2370</v>
      </c>
      <c r="L111" s="2">
        <v>905</v>
      </c>
      <c r="M111" s="3">
        <v>1490961391</v>
      </c>
      <c r="N111" s="3">
        <v>7979</v>
      </c>
      <c r="O111" s="36">
        <v>0.90100000000000002</v>
      </c>
      <c r="P111" s="36">
        <v>7.0000000000000007E-2</v>
      </c>
      <c r="Q111" s="36">
        <v>2.9000000000000001E-2</v>
      </c>
      <c r="R111" s="36">
        <v>0.98399999999999999</v>
      </c>
      <c r="S111" s="36">
        <v>1.0999999999999999E-2</v>
      </c>
      <c r="T111" s="36">
        <v>5.0000000000000001E-3</v>
      </c>
      <c r="U111" s="2">
        <v>982</v>
      </c>
      <c r="V111" s="2">
        <v>2449</v>
      </c>
      <c r="W111" s="2">
        <v>1259</v>
      </c>
      <c r="X111" s="2">
        <v>1190</v>
      </c>
      <c r="Y111" s="76">
        <v>18427553</v>
      </c>
      <c r="Z111" s="76">
        <v>9482923</v>
      </c>
      <c r="AA111" s="76">
        <v>8944630</v>
      </c>
      <c r="AB111" s="2">
        <v>2429</v>
      </c>
      <c r="AC111" s="2">
        <v>97</v>
      </c>
      <c r="AD111" s="2">
        <v>905</v>
      </c>
      <c r="AE111" s="3">
        <v>18139918</v>
      </c>
      <c r="AF111" s="3">
        <v>7468</v>
      </c>
      <c r="AG111" s="36">
        <v>0.94599999999999995</v>
      </c>
      <c r="AH111" s="36">
        <v>3.1E-2</v>
      </c>
      <c r="AI111" s="36">
        <v>2.3E-2</v>
      </c>
      <c r="AL111" s="83">
        <f t="shared" si="3"/>
        <v>1</v>
      </c>
      <c r="AM111" s="83">
        <f t="shared" si="4"/>
        <v>1</v>
      </c>
      <c r="AN111" s="83">
        <f t="shared" si="5"/>
        <v>1</v>
      </c>
    </row>
    <row r="112" spans="1:40" x14ac:dyDescent="0.45">
      <c r="A112" s="60">
        <v>44066</v>
      </c>
      <c r="B112" s="1" t="s">
        <v>205</v>
      </c>
      <c r="C112" s="1" t="s">
        <v>206</v>
      </c>
      <c r="D112" s="2">
        <v>13649</v>
      </c>
      <c r="E112" s="2">
        <v>9549</v>
      </c>
      <c r="F112" s="2">
        <v>4100</v>
      </c>
      <c r="G112" s="76">
        <v>114912400.98999999</v>
      </c>
      <c r="H112" s="76">
        <v>78888271.799999997</v>
      </c>
      <c r="I112" s="76">
        <v>36024129.189999998</v>
      </c>
      <c r="J112" s="2">
        <v>13311</v>
      </c>
      <c r="K112" s="2">
        <v>249</v>
      </c>
      <c r="L112" s="2">
        <v>89</v>
      </c>
      <c r="M112" s="3">
        <v>112158060</v>
      </c>
      <c r="N112" s="3">
        <v>8426</v>
      </c>
      <c r="O112" s="36">
        <v>0.97299999999999998</v>
      </c>
      <c r="P112" s="36">
        <v>1.4E-2</v>
      </c>
      <c r="Q112" s="36">
        <v>1.2999999999999999E-2</v>
      </c>
      <c r="R112" s="36">
        <v>0.97499999999999998</v>
      </c>
      <c r="S112" s="36">
        <v>1.7999999999999999E-2</v>
      </c>
      <c r="T112" s="36">
        <v>7.0000000000000001E-3</v>
      </c>
      <c r="U112" s="2">
        <v>178</v>
      </c>
      <c r="V112" s="2">
        <v>173</v>
      </c>
      <c r="W112" s="2">
        <v>99</v>
      </c>
      <c r="X112" s="2">
        <v>74</v>
      </c>
      <c r="Y112" s="76">
        <v>1386836.49</v>
      </c>
      <c r="Z112" s="76">
        <v>783553.3</v>
      </c>
      <c r="AA112" s="76">
        <v>603283.18999999994</v>
      </c>
      <c r="AB112" s="2">
        <v>258</v>
      </c>
      <c r="AC112" s="2">
        <v>4</v>
      </c>
      <c r="AD112" s="2">
        <v>89</v>
      </c>
      <c r="AE112" s="3">
        <v>2093868</v>
      </c>
      <c r="AF112" s="3">
        <v>8116</v>
      </c>
      <c r="AG112" s="36">
        <v>0.99199999999999999</v>
      </c>
      <c r="AH112" s="36">
        <v>0</v>
      </c>
      <c r="AI112" s="36">
        <v>8.0000000000000002E-3</v>
      </c>
      <c r="AL112" s="83">
        <f t="shared" si="3"/>
        <v>1</v>
      </c>
      <c r="AM112" s="83">
        <f t="shared" si="4"/>
        <v>1</v>
      </c>
      <c r="AN112" s="83">
        <f t="shared" si="5"/>
        <v>1</v>
      </c>
    </row>
    <row r="113" spans="1:40" x14ac:dyDescent="0.45">
      <c r="A113" s="60">
        <v>44066</v>
      </c>
      <c r="B113" s="1" t="s">
        <v>275</v>
      </c>
      <c r="C113" s="1" t="s">
        <v>284</v>
      </c>
      <c r="D113" s="2">
        <v>482</v>
      </c>
      <c r="E113" s="2">
        <v>315</v>
      </c>
      <c r="F113" s="2">
        <v>167</v>
      </c>
      <c r="G113" s="76">
        <v>4669818.5600000005</v>
      </c>
      <c r="H113" s="76">
        <v>3077042.5600000005</v>
      </c>
      <c r="I113" s="76">
        <v>1592776</v>
      </c>
      <c r="J113" s="2">
        <v>352</v>
      </c>
      <c r="K113" s="2">
        <v>25</v>
      </c>
      <c r="L113" s="2">
        <v>89</v>
      </c>
      <c r="M113" s="3">
        <v>3450360</v>
      </c>
      <c r="N113" s="3">
        <v>9802</v>
      </c>
      <c r="O113" s="36">
        <v>0.06</v>
      </c>
      <c r="P113" s="36">
        <v>0.23</v>
      </c>
      <c r="Q113" s="36">
        <v>0.71</v>
      </c>
      <c r="R113" s="36">
        <v>0.73299999999999998</v>
      </c>
      <c r="S113" s="36">
        <v>4.8000000000000001E-2</v>
      </c>
      <c r="T113" s="36">
        <v>0.185</v>
      </c>
      <c r="U113" s="2">
        <v>97</v>
      </c>
      <c r="V113" s="2">
        <v>6</v>
      </c>
      <c r="W113" s="2">
        <v>4</v>
      </c>
      <c r="X113" s="2">
        <v>2</v>
      </c>
      <c r="Y113" s="76">
        <v>57000</v>
      </c>
      <c r="Z113" s="76">
        <v>40000</v>
      </c>
      <c r="AA113" s="76">
        <v>17000</v>
      </c>
      <c r="AB113" s="2">
        <v>11</v>
      </c>
      <c r="AC113" s="2">
        <v>3</v>
      </c>
      <c r="AD113" s="2">
        <v>89</v>
      </c>
      <c r="AE113" s="3">
        <v>108500</v>
      </c>
      <c r="AF113" s="3">
        <v>9864</v>
      </c>
      <c r="AG113" s="36">
        <v>0</v>
      </c>
      <c r="AH113" s="36">
        <v>9.0999999999999998E-2</v>
      </c>
      <c r="AI113" s="36">
        <v>0.90900000000000003</v>
      </c>
      <c r="AL113" s="83">
        <f t="shared" si="3"/>
        <v>0.96599999999999997</v>
      </c>
      <c r="AM113" s="83">
        <f t="shared" si="4"/>
        <v>1</v>
      </c>
      <c r="AN113" s="83">
        <f t="shared" si="5"/>
        <v>1</v>
      </c>
    </row>
    <row r="114" spans="1:40" x14ac:dyDescent="0.45">
      <c r="A114" s="60">
        <v>44066</v>
      </c>
      <c r="B114" s="1" t="s">
        <v>207</v>
      </c>
      <c r="C114" s="1" t="s">
        <v>61</v>
      </c>
      <c r="D114" s="2">
        <v>1454</v>
      </c>
      <c r="E114" s="2">
        <v>1047</v>
      </c>
      <c r="F114" s="2">
        <v>407</v>
      </c>
      <c r="G114" s="76">
        <v>11031066.109999999</v>
      </c>
      <c r="H114" s="76">
        <v>7642272.3499999996</v>
      </c>
      <c r="I114" s="76">
        <v>3388793.7600000002</v>
      </c>
      <c r="J114" s="2">
        <v>1409</v>
      </c>
      <c r="K114" s="2">
        <v>43</v>
      </c>
      <c r="L114" s="2">
        <v>2</v>
      </c>
      <c r="M114" s="3">
        <v>10726581</v>
      </c>
      <c r="N114" s="3">
        <v>7613</v>
      </c>
      <c r="O114" s="36">
        <v>0.79600000000000004</v>
      </c>
      <c r="P114" s="36">
        <v>0.129</v>
      </c>
      <c r="Q114" s="36">
        <v>7.4999999999999997E-2</v>
      </c>
      <c r="R114" s="36">
        <v>0.96899999999999997</v>
      </c>
      <c r="S114" s="36">
        <v>0.03</v>
      </c>
      <c r="T114" s="36">
        <v>1E-3</v>
      </c>
      <c r="U114" s="2">
        <v>6</v>
      </c>
      <c r="V114" s="2">
        <v>41</v>
      </c>
      <c r="W114" s="2">
        <v>22</v>
      </c>
      <c r="X114" s="2">
        <v>19</v>
      </c>
      <c r="Y114" s="76">
        <v>308578.43</v>
      </c>
      <c r="Z114" s="76">
        <v>141023.10999999999</v>
      </c>
      <c r="AA114" s="76">
        <v>167555.32</v>
      </c>
      <c r="AB114" s="2">
        <v>41</v>
      </c>
      <c r="AC114" s="2">
        <v>4</v>
      </c>
      <c r="AD114" s="2">
        <v>2</v>
      </c>
      <c r="AE114" s="3">
        <v>309313</v>
      </c>
      <c r="AF114" s="3">
        <v>7544</v>
      </c>
      <c r="AG114" s="36">
        <v>0.92700000000000005</v>
      </c>
      <c r="AH114" s="36">
        <v>2.4E-2</v>
      </c>
      <c r="AI114" s="36">
        <v>4.9000000000000002E-2</v>
      </c>
      <c r="AL114" s="83">
        <f t="shared" si="3"/>
        <v>1</v>
      </c>
      <c r="AM114" s="83">
        <f t="shared" si="4"/>
        <v>1</v>
      </c>
      <c r="AN114" s="83">
        <f t="shared" si="5"/>
        <v>1</v>
      </c>
    </row>
    <row r="115" spans="1:40" x14ac:dyDescent="0.45">
      <c r="A115" s="60">
        <v>44066</v>
      </c>
      <c r="B115" s="1" t="s">
        <v>208</v>
      </c>
      <c r="C115" s="1" t="s">
        <v>39</v>
      </c>
      <c r="D115" s="2">
        <v>210</v>
      </c>
      <c r="E115" s="2">
        <v>169</v>
      </c>
      <c r="F115" s="2">
        <v>41</v>
      </c>
      <c r="G115" s="76">
        <v>1547589</v>
      </c>
      <c r="H115" s="76">
        <v>1270804</v>
      </c>
      <c r="I115" s="76">
        <v>276785</v>
      </c>
      <c r="J115" s="2">
        <v>203</v>
      </c>
      <c r="K115" s="2">
        <v>6</v>
      </c>
      <c r="L115" s="2">
        <v>1</v>
      </c>
      <c r="M115" s="3">
        <v>1502708</v>
      </c>
      <c r="N115" s="3">
        <v>7403</v>
      </c>
      <c r="O115" s="36">
        <v>0.97499999999999998</v>
      </c>
      <c r="P115" s="36">
        <v>5.0000000000000001E-3</v>
      </c>
      <c r="Q115" s="36">
        <v>0.02</v>
      </c>
      <c r="R115" s="36">
        <v>0.96699999999999997</v>
      </c>
      <c r="S115" s="36">
        <v>2.9000000000000001E-2</v>
      </c>
      <c r="T115" s="36">
        <v>5.0000000000000001E-3</v>
      </c>
      <c r="U115" s="2">
        <v>0</v>
      </c>
      <c r="V115" s="2">
        <v>3</v>
      </c>
      <c r="W115" s="2">
        <v>2</v>
      </c>
      <c r="X115" s="2">
        <v>1</v>
      </c>
      <c r="Y115" s="76">
        <v>28000</v>
      </c>
      <c r="Z115" s="76">
        <v>18000</v>
      </c>
      <c r="AA115" s="76">
        <v>10000</v>
      </c>
      <c r="AB115" s="2">
        <v>2</v>
      </c>
      <c r="AC115" s="2">
        <v>0</v>
      </c>
      <c r="AD115" s="2">
        <v>1</v>
      </c>
      <c r="AE115" s="3">
        <v>20000</v>
      </c>
      <c r="AF115" s="3">
        <v>10000</v>
      </c>
      <c r="AG115" s="36">
        <v>1</v>
      </c>
      <c r="AH115" s="36">
        <v>0</v>
      </c>
      <c r="AI115" s="36">
        <v>0</v>
      </c>
      <c r="AL115" s="83">
        <f t="shared" si="3"/>
        <v>1.0009999999999999</v>
      </c>
      <c r="AM115" s="83">
        <f t="shared" si="4"/>
        <v>1</v>
      </c>
      <c r="AN115" s="83">
        <f t="shared" si="5"/>
        <v>1</v>
      </c>
    </row>
    <row r="116" spans="1:40" x14ac:dyDescent="0.45">
      <c r="A116" s="60">
        <v>44066</v>
      </c>
      <c r="B116" s="1" t="s">
        <v>209</v>
      </c>
      <c r="C116" s="1" t="s">
        <v>35</v>
      </c>
      <c r="D116" s="2">
        <v>29</v>
      </c>
      <c r="E116" s="2">
        <v>19</v>
      </c>
      <c r="F116" s="2">
        <v>10</v>
      </c>
      <c r="G116" s="76">
        <v>274000</v>
      </c>
      <c r="H116" s="76">
        <v>178500</v>
      </c>
      <c r="I116" s="76">
        <v>95500</v>
      </c>
      <c r="J116" s="2">
        <v>28</v>
      </c>
      <c r="K116" s="2">
        <v>0</v>
      </c>
      <c r="L116" s="2">
        <v>1</v>
      </c>
      <c r="M116" s="3">
        <v>264000</v>
      </c>
      <c r="N116" s="3">
        <v>9429</v>
      </c>
      <c r="O116" s="36">
        <v>0.46400000000000002</v>
      </c>
      <c r="P116" s="36">
        <v>0.25</v>
      </c>
      <c r="Q116" s="36">
        <v>0.28599999999999998</v>
      </c>
      <c r="R116" s="36">
        <v>0.96599999999999997</v>
      </c>
      <c r="S116" s="36">
        <v>0</v>
      </c>
      <c r="T116" s="36">
        <v>3.4000000000000002E-2</v>
      </c>
      <c r="U116" s="2">
        <v>1</v>
      </c>
      <c r="V116" s="2">
        <v>0</v>
      </c>
      <c r="W116" s="2">
        <v>0</v>
      </c>
      <c r="X116" s="2">
        <v>0</v>
      </c>
      <c r="Y116" s="76">
        <v>0</v>
      </c>
      <c r="Z116" s="76">
        <v>0</v>
      </c>
      <c r="AA116" s="76">
        <v>0</v>
      </c>
      <c r="AB116" s="2">
        <v>0</v>
      </c>
      <c r="AC116" s="2">
        <v>0</v>
      </c>
      <c r="AD116" s="2">
        <v>1</v>
      </c>
      <c r="AE116" s="3">
        <v>0</v>
      </c>
      <c r="AF116" s="3">
        <v>0</v>
      </c>
      <c r="AG116" s="36">
        <v>0</v>
      </c>
      <c r="AH116" s="36">
        <v>0</v>
      </c>
      <c r="AI116" s="36">
        <v>0</v>
      </c>
      <c r="AL116" s="83">
        <f t="shared" si="3"/>
        <v>1</v>
      </c>
      <c r="AM116" s="83">
        <f t="shared" si="4"/>
        <v>1</v>
      </c>
      <c r="AN116" s="83">
        <f t="shared" si="5"/>
        <v>0</v>
      </c>
    </row>
    <row r="117" spans="1:40" x14ac:dyDescent="0.45">
      <c r="A117" s="60">
        <v>44066</v>
      </c>
      <c r="B117" s="1" t="s">
        <v>212</v>
      </c>
      <c r="C117" s="1" t="s">
        <v>213</v>
      </c>
      <c r="D117" s="2">
        <v>28156</v>
      </c>
      <c r="E117" s="2">
        <v>21267</v>
      </c>
      <c r="F117" s="2">
        <v>6889</v>
      </c>
      <c r="G117" s="76">
        <v>218674874</v>
      </c>
      <c r="H117" s="76">
        <v>160085698</v>
      </c>
      <c r="I117" s="76">
        <v>58589176</v>
      </c>
      <c r="J117" s="2">
        <v>27374</v>
      </c>
      <c r="K117" s="2">
        <v>470</v>
      </c>
      <c r="L117" s="2">
        <v>312</v>
      </c>
      <c r="M117" s="3">
        <v>212980537</v>
      </c>
      <c r="N117" s="3">
        <v>7780</v>
      </c>
      <c r="O117" s="36">
        <v>0.875</v>
      </c>
      <c r="P117" s="36">
        <v>9.2999999999999999E-2</v>
      </c>
      <c r="Q117" s="36">
        <v>3.2000000000000001E-2</v>
      </c>
      <c r="R117" s="36">
        <v>0.97199999999999998</v>
      </c>
      <c r="S117" s="36">
        <v>1.6E-2</v>
      </c>
      <c r="T117" s="36">
        <v>1.0999999999999999E-2</v>
      </c>
      <c r="U117" s="2">
        <v>333</v>
      </c>
      <c r="V117" s="2">
        <v>455</v>
      </c>
      <c r="W117" s="2">
        <v>260</v>
      </c>
      <c r="X117" s="2">
        <v>195</v>
      </c>
      <c r="Y117" s="76">
        <v>3224580</v>
      </c>
      <c r="Z117" s="76">
        <v>1860507</v>
      </c>
      <c r="AA117" s="76">
        <v>1364073</v>
      </c>
      <c r="AB117" s="2">
        <v>476</v>
      </c>
      <c r="AC117" s="2">
        <v>0</v>
      </c>
      <c r="AD117" s="2">
        <v>312</v>
      </c>
      <c r="AE117" s="3">
        <v>3366887</v>
      </c>
      <c r="AF117" s="3">
        <v>7073</v>
      </c>
      <c r="AG117" s="36">
        <v>0.94099999999999995</v>
      </c>
      <c r="AH117" s="36">
        <v>1.0999999999999999E-2</v>
      </c>
      <c r="AI117" s="36">
        <v>4.8000000000000001E-2</v>
      </c>
      <c r="AL117" s="83">
        <f t="shared" si="3"/>
        <v>0.999</v>
      </c>
      <c r="AM117" s="83">
        <f t="shared" si="4"/>
        <v>1</v>
      </c>
      <c r="AN117" s="83">
        <f t="shared" si="5"/>
        <v>1</v>
      </c>
    </row>
    <row r="118" spans="1:40" x14ac:dyDescent="0.45">
      <c r="A118" s="60">
        <v>44066</v>
      </c>
      <c r="B118" s="1" t="s">
        <v>214</v>
      </c>
      <c r="C118" s="1" t="s">
        <v>215</v>
      </c>
      <c r="D118" s="2">
        <v>23555</v>
      </c>
      <c r="E118" s="2">
        <v>16714</v>
      </c>
      <c r="F118" s="2">
        <v>6841</v>
      </c>
      <c r="G118" s="76">
        <v>181644130.27000001</v>
      </c>
      <c r="H118" s="76">
        <v>126082578.37</v>
      </c>
      <c r="I118" s="76">
        <v>55561551.900000006</v>
      </c>
      <c r="J118" s="2">
        <v>22921</v>
      </c>
      <c r="K118" s="2">
        <v>520</v>
      </c>
      <c r="L118" s="2">
        <v>117</v>
      </c>
      <c r="M118" s="3">
        <v>177759834</v>
      </c>
      <c r="N118" s="3">
        <v>7755</v>
      </c>
      <c r="O118" s="36">
        <v>0.91700000000000004</v>
      </c>
      <c r="P118" s="36">
        <v>4.4999999999999998E-2</v>
      </c>
      <c r="Q118" s="36">
        <v>3.7999999999999999E-2</v>
      </c>
      <c r="R118" s="36">
        <v>0.97399999999999998</v>
      </c>
      <c r="S118" s="36">
        <v>2.1000000000000001E-2</v>
      </c>
      <c r="T118" s="36">
        <v>5.0000000000000001E-3</v>
      </c>
      <c r="U118" s="2">
        <v>153</v>
      </c>
      <c r="V118" s="2">
        <v>273</v>
      </c>
      <c r="W118" s="2">
        <v>153</v>
      </c>
      <c r="X118" s="2">
        <v>120</v>
      </c>
      <c r="Y118" s="76">
        <v>1999938.68</v>
      </c>
      <c r="Z118" s="76">
        <v>1145894.0099999998</v>
      </c>
      <c r="AA118" s="76">
        <v>854044.67</v>
      </c>
      <c r="AB118" s="2">
        <v>294</v>
      </c>
      <c r="AC118" s="2">
        <v>15</v>
      </c>
      <c r="AD118" s="2">
        <v>117</v>
      </c>
      <c r="AE118" s="3">
        <v>2136174</v>
      </c>
      <c r="AF118" s="3">
        <v>7266</v>
      </c>
      <c r="AG118" s="36">
        <v>0.871</v>
      </c>
      <c r="AH118" s="36">
        <v>4.1000000000000002E-2</v>
      </c>
      <c r="AI118" s="36">
        <v>8.7999999999999995E-2</v>
      </c>
      <c r="AL118" s="83">
        <f t="shared" si="3"/>
        <v>1</v>
      </c>
      <c r="AM118" s="83">
        <f t="shared" si="4"/>
        <v>1</v>
      </c>
      <c r="AN118" s="83">
        <f t="shared" si="5"/>
        <v>1</v>
      </c>
    </row>
    <row r="119" spans="1:40" x14ac:dyDescent="0.45">
      <c r="A119" s="60">
        <v>44066</v>
      </c>
      <c r="B119" s="1" t="s">
        <v>216</v>
      </c>
      <c r="C119" s="1" t="s">
        <v>217</v>
      </c>
      <c r="D119" s="2">
        <v>447554</v>
      </c>
      <c r="E119" s="2">
        <v>322208</v>
      </c>
      <c r="F119" s="2">
        <v>125346</v>
      </c>
      <c r="G119" s="76">
        <v>3263838528.48</v>
      </c>
      <c r="H119" s="76">
        <v>2235644232.9899998</v>
      </c>
      <c r="I119" s="76">
        <v>1028194295.49</v>
      </c>
      <c r="J119" s="2">
        <v>430390</v>
      </c>
      <c r="K119" s="2">
        <v>20546</v>
      </c>
      <c r="L119" s="2">
        <v>1599</v>
      </c>
      <c r="M119" s="3">
        <v>3121734530</v>
      </c>
      <c r="N119" s="3">
        <v>7253</v>
      </c>
      <c r="O119" s="36">
        <v>0.96299999999999997</v>
      </c>
      <c r="P119" s="36">
        <v>1.7999999999999999E-2</v>
      </c>
      <c r="Q119" s="36">
        <v>0.02</v>
      </c>
      <c r="R119" s="36">
        <v>0.97399999999999998</v>
      </c>
      <c r="S119" s="36">
        <v>3.3000000000000002E-2</v>
      </c>
      <c r="T119" s="36">
        <v>4.0000000000000001E-3</v>
      </c>
      <c r="U119" s="2">
        <v>2310</v>
      </c>
      <c r="V119" s="2">
        <v>5135</v>
      </c>
      <c r="W119" s="2">
        <v>5125</v>
      </c>
      <c r="X119" s="2">
        <v>10</v>
      </c>
      <c r="Y119" s="76">
        <v>36942882.789999999</v>
      </c>
      <c r="Z119" s="76">
        <v>36897011.670000002</v>
      </c>
      <c r="AA119" s="76">
        <v>45871.12</v>
      </c>
      <c r="AB119" s="2">
        <v>5302</v>
      </c>
      <c r="AC119" s="2">
        <v>544</v>
      </c>
      <c r="AD119" s="2">
        <v>1599</v>
      </c>
      <c r="AE119" s="3">
        <v>36481157</v>
      </c>
      <c r="AF119" s="3">
        <v>6881</v>
      </c>
      <c r="AG119" s="36">
        <v>0.92700000000000005</v>
      </c>
      <c r="AH119" s="36">
        <v>2.3E-2</v>
      </c>
      <c r="AI119" s="36">
        <v>0.05</v>
      </c>
      <c r="AL119" s="83">
        <f t="shared" si="3"/>
        <v>1.0109999999999999</v>
      </c>
      <c r="AM119" s="83">
        <f t="shared" si="4"/>
        <v>1.0009999999999999</v>
      </c>
      <c r="AN119" s="83">
        <f t="shared" si="5"/>
        <v>1</v>
      </c>
    </row>
    <row r="120" spans="1:40" x14ac:dyDescent="0.45">
      <c r="A120" s="60">
        <v>44066</v>
      </c>
      <c r="B120" s="1" t="s">
        <v>218</v>
      </c>
      <c r="C120" s="1" t="s">
        <v>166</v>
      </c>
      <c r="D120" s="2">
        <v>108643</v>
      </c>
      <c r="E120" s="2">
        <v>63405</v>
      </c>
      <c r="F120" s="2">
        <v>45238</v>
      </c>
      <c r="G120" s="76">
        <v>903455716.33000004</v>
      </c>
      <c r="H120" s="76">
        <v>504291839.25999999</v>
      </c>
      <c r="I120" s="76">
        <v>399163877.07000005</v>
      </c>
      <c r="J120" s="2">
        <v>106492</v>
      </c>
      <c r="K120" s="2">
        <v>2410</v>
      </c>
      <c r="L120" s="2">
        <v>824</v>
      </c>
      <c r="M120" s="3">
        <v>870844823</v>
      </c>
      <c r="N120" s="3">
        <v>8178</v>
      </c>
      <c r="O120" s="36">
        <v>0.98399999999999999</v>
      </c>
      <c r="P120" s="36">
        <v>1.2999999999999999E-2</v>
      </c>
      <c r="Q120" s="36">
        <v>4.0000000000000001E-3</v>
      </c>
      <c r="R120" s="36">
        <v>0.98</v>
      </c>
      <c r="S120" s="36">
        <v>2.1999999999999999E-2</v>
      </c>
      <c r="T120" s="36">
        <v>8.0000000000000002E-3</v>
      </c>
      <c r="U120" s="2">
        <v>1071</v>
      </c>
      <c r="V120" s="2">
        <v>3093</v>
      </c>
      <c r="W120" s="2">
        <v>1704</v>
      </c>
      <c r="X120" s="2">
        <v>1389</v>
      </c>
      <c r="Y120" s="76">
        <v>24134569.449999999</v>
      </c>
      <c r="Z120" s="76">
        <v>12743632.459999999</v>
      </c>
      <c r="AA120" s="76">
        <v>11390936.99</v>
      </c>
      <c r="AB120" s="2">
        <v>3302</v>
      </c>
      <c r="AC120" s="2">
        <v>38</v>
      </c>
      <c r="AD120" s="2">
        <v>824</v>
      </c>
      <c r="AE120" s="3">
        <v>25898501</v>
      </c>
      <c r="AF120" s="3">
        <v>7843</v>
      </c>
      <c r="AG120" s="36">
        <v>0.98199999999999998</v>
      </c>
      <c r="AH120" s="36">
        <v>5.0000000000000001E-3</v>
      </c>
      <c r="AI120" s="36">
        <v>1.2999999999999999E-2</v>
      </c>
      <c r="AL120" s="83">
        <f t="shared" si="3"/>
        <v>1.01</v>
      </c>
      <c r="AM120" s="83">
        <f t="shared" si="4"/>
        <v>1.0009999999999999</v>
      </c>
      <c r="AN120" s="83">
        <f t="shared" si="5"/>
        <v>1</v>
      </c>
    </row>
    <row r="121" spans="1:40" x14ac:dyDescent="0.45">
      <c r="A121" s="60">
        <v>44066</v>
      </c>
      <c r="B121" s="1" t="s">
        <v>219</v>
      </c>
      <c r="C121" s="1" t="s">
        <v>61</v>
      </c>
      <c r="D121" s="2">
        <v>277</v>
      </c>
      <c r="E121" s="2">
        <v>266</v>
      </c>
      <c r="F121" s="2">
        <v>11</v>
      </c>
      <c r="G121" s="76">
        <v>574402</v>
      </c>
      <c r="H121" s="76">
        <v>525374</v>
      </c>
      <c r="I121" s="76">
        <v>49028</v>
      </c>
      <c r="J121" s="2">
        <v>250</v>
      </c>
      <c r="K121" s="2">
        <v>25</v>
      </c>
      <c r="L121" s="2">
        <v>2</v>
      </c>
      <c r="M121" s="3">
        <v>339073</v>
      </c>
      <c r="N121" s="3">
        <v>1356</v>
      </c>
      <c r="O121" s="36">
        <v>0.97599999999999998</v>
      </c>
      <c r="P121" s="36">
        <v>4.0000000000000001E-3</v>
      </c>
      <c r="Q121" s="36">
        <v>0.02</v>
      </c>
      <c r="R121" s="36">
        <v>0.90300000000000002</v>
      </c>
      <c r="S121" s="36">
        <v>0.09</v>
      </c>
      <c r="T121" s="36">
        <v>7.0000000000000001E-3</v>
      </c>
      <c r="U121" s="2">
        <v>5</v>
      </c>
      <c r="V121" s="2">
        <v>4</v>
      </c>
      <c r="W121" s="2">
        <v>4</v>
      </c>
      <c r="X121" s="2">
        <v>0</v>
      </c>
      <c r="Y121" s="76">
        <v>12069</v>
      </c>
      <c r="Z121" s="76">
        <v>12069</v>
      </c>
      <c r="AA121" s="76">
        <v>0</v>
      </c>
      <c r="AB121" s="2">
        <v>6</v>
      </c>
      <c r="AC121" s="2">
        <v>1</v>
      </c>
      <c r="AD121" s="2">
        <v>2</v>
      </c>
      <c r="AE121" s="3">
        <v>10951</v>
      </c>
      <c r="AF121" s="3">
        <v>1825</v>
      </c>
      <c r="AG121" s="36">
        <v>1</v>
      </c>
      <c r="AH121" s="36">
        <v>0</v>
      </c>
      <c r="AI121" s="36">
        <v>0</v>
      </c>
      <c r="AL121" s="83">
        <f t="shared" si="3"/>
        <v>1</v>
      </c>
      <c r="AM121" s="83">
        <f t="shared" si="4"/>
        <v>1</v>
      </c>
      <c r="AN121" s="83">
        <f t="shared" si="5"/>
        <v>1</v>
      </c>
    </row>
    <row r="122" spans="1:40" x14ac:dyDescent="0.45">
      <c r="A122" s="60">
        <v>44066</v>
      </c>
      <c r="B122" s="1" t="s">
        <v>220</v>
      </c>
      <c r="C122" s="1" t="s">
        <v>7</v>
      </c>
      <c r="D122" s="2">
        <v>6434</v>
      </c>
      <c r="E122" s="2">
        <v>5700</v>
      </c>
      <c r="F122" s="2">
        <v>734</v>
      </c>
      <c r="G122" s="76">
        <v>25070444</v>
      </c>
      <c r="H122" s="76">
        <v>20693943</v>
      </c>
      <c r="I122" s="76">
        <v>4376501</v>
      </c>
      <c r="J122" s="2">
        <v>5659</v>
      </c>
      <c r="K122" s="2">
        <v>626</v>
      </c>
      <c r="L122" s="2">
        <v>149</v>
      </c>
      <c r="M122" s="3">
        <v>22583462</v>
      </c>
      <c r="N122" s="3">
        <v>3991</v>
      </c>
      <c r="O122" s="36">
        <v>0.92700000000000005</v>
      </c>
      <c r="P122" s="36">
        <v>2.9000000000000001E-2</v>
      </c>
      <c r="Q122" s="36">
        <v>4.4999999999999998E-2</v>
      </c>
      <c r="R122" s="36">
        <v>0.88</v>
      </c>
      <c r="S122" s="36">
        <v>9.7000000000000003E-2</v>
      </c>
      <c r="T122" s="36">
        <v>2.3E-2</v>
      </c>
      <c r="U122" s="2">
        <v>162</v>
      </c>
      <c r="V122" s="2">
        <v>113</v>
      </c>
      <c r="W122" s="2">
        <v>94</v>
      </c>
      <c r="X122" s="2">
        <v>19</v>
      </c>
      <c r="Y122" s="76">
        <v>448739</v>
      </c>
      <c r="Z122" s="76">
        <v>371081</v>
      </c>
      <c r="AA122" s="76">
        <v>77658</v>
      </c>
      <c r="AB122" s="2">
        <v>98</v>
      </c>
      <c r="AC122" s="2">
        <v>28</v>
      </c>
      <c r="AD122" s="2">
        <v>149</v>
      </c>
      <c r="AE122" s="3">
        <v>448709</v>
      </c>
      <c r="AF122" s="3">
        <v>4579</v>
      </c>
      <c r="AG122" s="36">
        <v>0.878</v>
      </c>
      <c r="AH122" s="36">
        <v>4.1000000000000002E-2</v>
      </c>
      <c r="AI122" s="36">
        <v>8.2000000000000003E-2</v>
      </c>
      <c r="AL122" s="83">
        <f t="shared" si="3"/>
        <v>1</v>
      </c>
      <c r="AM122" s="83">
        <f t="shared" si="4"/>
        <v>1.0010000000000001</v>
      </c>
      <c r="AN122" s="83">
        <f t="shared" si="5"/>
        <v>1.0010000000000001</v>
      </c>
    </row>
    <row r="123" spans="1:40" x14ac:dyDescent="0.45">
      <c r="A123" s="60">
        <v>44066</v>
      </c>
      <c r="B123" s="1" t="s">
        <v>221</v>
      </c>
      <c r="C123" s="1" t="s">
        <v>35</v>
      </c>
      <c r="D123" s="2">
        <v>193</v>
      </c>
      <c r="E123" s="2">
        <v>132</v>
      </c>
      <c r="F123" s="2">
        <v>61</v>
      </c>
      <c r="G123" s="76">
        <v>1795911</v>
      </c>
      <c r="H123" s="76">
        <v>1210407</v>
      </c>
      <c r="I123" s="76">
        <v>585504</v>
      </c>
      <c r="J123" s="2">
        <v>186</v>
      </c>
      <c r="K123" s="2">
        <v>6</v>
      </c>
      <c r="L123" s="2">
        <v>1</v>
      </c>
      <c r="M123" s="3">
        <v>1750614</v>
      </c>
      <c r="N123" s="3">
        <v>9412</v>
      </c>
      <c r="O123" s="36">
        <v>0.65600000000000003</v>
      </c>
      <c r="P123" s="36">
        <v>0.151</v>
      </c>
      <c r="Q123" s="36">
        <v>0.19400000000000001</v>
      </c>
      <c r="R123" s="36">
        <v>0.96399999999999997</v>
      </c>
      <c r="S123" s="36">
        <v>3.1E-2</v>
      </c>
      <c r="T123" s="36">
        <v>5.0000000000000001E-3</v>
      </c>
      <c r="U123" s="2">
        <v>7</v>
      </c>
      <c r="V123" s="2">
        <v>4</v>
      </c>
      <c r="W123" s="2">
        <v>1</v>
      </c>
      <c r="X123" s="2">
        <v>3</v>
      </c>
      <c r="Y123" s="76">
        <v>37000</v>
      </c>
      <c r="Z123" s="76">
        <v>10000</v>
      </c>
      <c r="AA123" s="76">
        <v>27000</v>
      </c>
      <c r="AB123" s="2">
        <v>9</v>
      </c>
      <c r="AC123" s="2">
        <v>1</v>
      </c>
      <c r="AD123" s="2">
        <v>1</v>
      </c>
      <c r="AE123" s="3">
        <v>87000</v>
      </c>
      <c r="AF123" s="3">
        <v>9667</v>
      </c>
      <c r="AG123" s="36">
        <v>0.33300000000000002</v>
      </c>
      <c r="AH123" s="36">
        <v>0.33300000000000002</v>
      </c>
      <c r="AI123" s="36">
        <v>0.33300000000000002</v>
      </c>
      <c r="AL123" s="83">
        <f t="shared" si="3"/>
        <v>1</v>
      </c>
      <c r="AM123" s="83">
        <f t="shared" si="4"/>
        <v>1.0010000000000001</v>
      </c>
      <c r="AN123" s="83">
        <f t="shared" si="5"/>
        <v>0.99900000000000011</v>
      </c>
    </row>
    <row r="124" spans="1:40" x14ac:dyDescent="0.45">
      <c r="A124" s="60">
        <v>44066</v>
      </c>
      <c r="B124" s="1" t="s">
        <v>222</v>
      </c>
      <c r="C124" s="1" t="s">
        <v>223</v>
      </c>
      <c r="D124" s="2">
        <v>2799</v>
      </c>
      <c r="E124" s="2">
        <v>1945</v>
      </c>
      <c r="F124" s="2">
        <v>854</v>
      </c>
      <c r="G124" s="76">
        <v>25157380</v>
      </c>
      <c r="H124" s="76">
        <v>17669250</v>
      </c>
      <c r="I124" s="76">
        <v>7488130</v>
      </c>
      <c r="J124" s="2">
        <v>2594</v>
      </c>
      <c r="K124" s="2">
        <v>13</v>
      </c>
      <c r="L124" s="2">
        <v>192</v>
      </c>
      <c r="M124" s="3">
        <v>23146184</v>
      </c>
      <c r="N124" s="3">
        <v>8923</v>
      </c>
      <c r="O124" s="36">
        <v>0.90800000000000003</v>
      </c>
      <c r="P124" s="36">
        <v>2.8000000000000001E-2</v>
      </c>
      <c r="Q124" s="36">
        <v>6.4000000000000001E-2</v>
      </c>
      <c r="R124" s="36">
        <v>0.92700000000000005</v>
      </c>
      <c r="S124" s="36">
        <v>4.0000000000000001E-3</v>
      </c>
      <c r="T124" s="36">
        <v>6.9000000000000006E-2</v>
      </c>
      <c r="U124" s="2">
        <v>194</v>
      </c>
      <c r="V124" s="2">
        <v>46</v>
      </c>
      <c r="W124" s="2">
        <v>25</v>
      </c>
      <c r="X124" s="2">
        <v>21</v>
      </c>
      <c r="Y124" s="76">
        <v>406815</v>
      </c>
      <c r="Z124" s="76">
        <v>232781</v>
      </c>
      <c r="AA124" s="76">
        <v>174034</v>
      </c>
      <c r="AB124" s="2">
        <v>48</v>
      </c>
      <c r="AC124" s="2">
        <v>0</v>
      </c>
      <c r="AD124" s="2">
        <v>192</v>
      </c>
      <c r="AE124" s="3">
        <v>390854</v>
      </c>
      <c r="AF124" s="3">
        <v>8143</v>
      </c>
      <c r="AG124" s="36">
        <v>0.625</v>
      </c>
      <c r="AH124" s="36">
        <v>6.3E-2</v>
      </c>
      <c r="AI124" s="36">
        <v>0.313</v>
      </c>
      <c r="AL124" s="83">
        <f t="shared" si="3"/>
        <v>1</v>
      </c>
      <c r="AM124" s="83">
        <f t="shared" si="4"/>
        <v>1</v>
      </c>
      <c r="AN124" s="83">
        <f t="shared" si="5"/>
        <v>1.0009999999999999</v>
      </c>
    </row>
    <row r="125" spans="1:40" x14ac:dyDescent="0.45">
      <c r="A125" s="60">
        <v>44066</v>
      </c>
      <c r="B125" s="1" t="s">
        <v>224</v>
      </c>
      <c r="C125" s="1" t="s">
        <v>225</v>
      </c>
      <c r="D125" s="2">
        <v>25430</v>
      </c>
      <c r="E125" s="2">
        <v>17689</v>
      </c>
      <c r="F125" s="2">
        <v>7741</v>
      </c>
      <c r="G125" s="76">
        <v>203273531</v>
      </c>
      <c r="H125" s="76">
        <v>136997507</v>
      </c>
      <c r="I125" s="76">
        <v>66276024</v>
      </c>
      <c r="J125" s="2">
        <v>24139</v>
      </c>
      <c r="K125" s="2">
        <v>1045</v>
      </c>
      <c r="L125" s="2">
        <v>246</v>
      </c>
      <c r="M125" s="3">
        <v>193856777</v>
      </c>
      <c r="N125" s="3">
        <v>8031</v>
      </c>
      <c r="O125" s="36">
        <v>0.996</v>
      </c>
      <c r="P125" s="36">
        <v>4.0000000000000001E-3</v>
      </c>
      <c r="Q125" s="36">
        <v>0</v>
      </c>
      <c r="R125" s="36">
        <v>0.95199999999999996</v>
      </c>
      <c r="S125" s="36">
        <v>3.9E-2</v>
      </c>
      <c r="T125" s="36">
        <v>0.01</v>
      </c>
      <c r="U125" s="2">
        <v>237</v>
      </c>
      <c r="V125" s="2">
        <v>376</v>
      </c>
      <c r="W125" s="2">
        <v>221</v>
      </c>
      <c r="X125" s="2">
        <v>155</v>
      </c>
      <c r="Y125" s="76">
        <v>2921496</v>
      </c>
      <c r="Z125" s="76">
        <v>1702772</v>
      </c>
      <c r="AA125" s="76">
        <v>1218724</v>
      </c>
      <c r="AB125" s="2">
        <v>326</v>
      </c>
      <c r="AC125" s="2">
        <v>41</v>
      </c>
      <c r="AD125" s="2">
        <v>246</v>
      </c>
      <c r="AE125" s="3">
        <v>2532881</v>
      </c>
      <c r="AF125" s="3">
        <v>7770</v>
      </c>
      <c r="AG125" s="36">
        <v>1</v>
      </c>
      <c r="AH125" s="36">
        <v>0</v>
      </c>
      <c r="AI125" s="36">
        <v>0</v>
      </c>
      <c r="AL125" s="83">
        <f t="shared" si="3"/>
        <v>1.0009999999999999</v>
      </c>
      <c r="AM125" s="83">
        <f t="shared" si="4"/>
        <v>1</v>
      </c>
      <c r="AN125" s="83">
        <f t="shared" si="5"/>
        <v>1</v>
      </c>
    </row>
    <row r="126" spans="1:40" x14ac:dyDescent="0.45">
      <c r="A126" s="60">
        <v>44066</v>
      </c>
      <c r="B126" s="1" t="s">
        <v>226</v>
      </c>
      <c r="C126" s="1" t="s">
        <v>227</v>
      </c>
      <c r="D126" s="2">
        <v>11488</v>
      </c>
      <c r="E126" s="2">
        <v>7564</v>
      </c>
      <c r="F126" s="2">
        <v>3924</v>
      </c>
      <c r="G126" s="76">
        <v>105459171.39999999</v>
      </c>
      <c r="H126" s="76">
        <v>68548510.25</v>
      </c>
      <c r="I126" s="76">
        <v>36910661.149999999</v>
      </c>
      <c r="J126" s="2">
        <v>11226</v>
      </c>
      <c r="K126" s="2">
        <v>80</v>
      </c>
      <c r="L126" s="2">
        <v>182</v>
      </c>
      <c r="M126" s="3">
        <v>103042357</v>
      </c>
      <c r="N126" s="3">
        <v>9179</v>
      </c>
      <c r="O126" s="36">
        <v>0.86699999999999999</v>
      </c>
      <c r="P126" s="36">
        <v>5.5E-2</v>
      </c>
      <c r="Q126" s="36">
        <v>7.8E-2</v>
      </c>
      <c r="R126" s="36">
        <v>0.97699999999999998</v>
      </c>
      <c r="S126" s="36">
        <v>7.0000000000000001E-3</v>
      </c>
      <c r="T126" s="36">
        <v>1.6E-2</v>
      </c>
      <c r="U126" s="2">
        <v>245</v>
      </c>
      <c r="V126" s="2">
        <v>150</v>
      </c>
      <c r="W126" s="2">
        <v>78</v>
      </c>
      <c r="X126" s="2">
        <v>72</v>
      </c>
      <c r="Y126" s="76">
        <v>1335904.3799999999</v>
      </c>
      <c r="Z126" s="76">
        <v>662827.37999999989</v>
      </c>
      <c r="AA126" s="76">
        <v>673077</v>
      </c>
      <c r="AB126" s="2">
        <v>200</v>
      </c>
      <c r="AC126" s="2">
        <v>13</v>
      </c>
      <c r="AD126" s="2">
        <v>182</v>
      </c>
      <c r="AE126" s="3">
        <v>1778726</v>
      </c>
      <c r="AF126" s="3">
        <v>8894</v>
      </c>
      <c r="AG126" s="36">
        <v>0.67</v>
      </c>
      <c r="AH126" s="36">
        <v>4.4999999999999998E-2</v>
      </c>
      <c r="AI126" s="36">
        <v>0.28499999999999998</v>
      </c>
      <c r="AL126" s="83">
        <f t="shared" si="3"/>
        <v>1</v>
      </c>
      <c r="AM126" s="83">
        <f t="shared" si="4"/>
        <v>1</v>
      </c>
      <c r="AN126" s="83">
        <f t="shared" si="5"/>
        <v>1</v>
      </c>
    </row>
    <row r="127" spans="1:40" x14ac:dyDescent="0.45">
      <c r="A127" s="60">
        <v>44066</v>
      </c>
      <c r="B127" s="1" t="s">
        <v>228</v>
      </c>
      <c r="C127" s="1" t="s">
        <v>229</v>
      </c>
      <c r="D127" s="2">
        <v>3377</v>
      </c>
      <c r="E127" s="2">
        <v>2394</v>
      </c>
      <c r="F127" s="2">
        <v>983</v>
      </c>
      <c r="G127" s="76">
        <v>25028207</v>
      </c>
      <c r="H127" s="76">
        <v>17168172</v>
      </c>
      <c r="I127" s="76">
        <v>7860035</v>
      </c>
      <c r="J127" s="2">
        <v>3298</v>
      </c>
      <c r="K127" s="2">
        <v>49</v>
      </c>
      <c r="L127" s="2">
        <v>30</v>
      </c>
      <c r="M127" s="3">
        <v>24520125</v>
      </c>
      <c r="N127" s="3">
        <v>7435</v>
      </c>
      <c r="O127" s="36">
        <v>0.871</v>
      </c>
      <c r="P127" s="36">
        <v>6.0999999999999999E-2</v>
      </c>
      <c r="Q127" s="36">
        <v>6.8000000000000005E-2</v>
      </c>
      <c r="R127" s="36">
        <v>0.97799999999999998</v>
      </c>
      <c r="S127" s="36">
        <v>1.2999999999999999E-2</v>
      </c>
      <c r="T127" s="36">
        <v>8.9999999999999993E-3</v>
      </c>
      <c r="U127" s="2">
        <v>36</v>
      </c>
      <c r="V127" s="2">
        <v>41</v>
      </c>
      <c r="W127" s="2">
        <v>25</v>
      </c>
      <c r="X127" s="2">
        <v>16</v>
      </c>
      <c r="Y127" s="76">
        <v>271666</v>
      </c>
      <c r="Z127" s="76">
        <v>177620</v>
      </c>
      <c r="AA127" s="76">
        <v>94046</v>
      </c>
      <c r="AB127" s="2">
        <v>42</v>
      </c>
      <c r="AC127" s="2">
        <v>5</v>
      </c>
      <c r="AD127" s="2">
        <v>30</v>
      </c>
      <c r="AE127" s="3">
        <v>268904</v>
      </c>
      <c r="AF127" s="3">
        <v>6402</v>
      </c>
      <c r="AG127" s="36">
        <v>0.92900000000000005</v>
      </c>
      <c r="AH127" s="36">
        <v>4.8000000000000001E-2</v>
      </c>
      <c r="AI127" s="36">
        <v>2.4E-2</v>
      </c>
      <c r="AL127" s="83">
        <f t="shared" si="3"/>
        <v>1</v>
      </c>
      <c r="AM127" s="83">
        <f t="shared" si="4"/>
        <v>1</v>
      </c>
      <c r="AN127" s="83">
        <f t="shared" si="5"/>
        <v>1.0010000000000001</v>
      </c>
    </row>
    <row r="128" spans="1:40" x14ac:dyDescent="0.45">
      <c r="A128" s="60">
        <v>44066</v>
      </c>
      <c r="B128" s="1" t="s">
        <v>234</v>
      </c>
      <c r="C128" s="1" t="s">
        <v>61</v>
      </c>
      <c r="D128" s="2">
        <v>223</v>
      </c>
      <c r="E128" s="2">
        <v>198</v>
      </c>
      <c r="F128" s="2">
        <v>25</v>
      </c>
      <c r="G128" s="76">
        <v>1276831</v>
      </c>
      <c r="H128" s="76">
        <v>1076013</v>
      </c>
      <c r="I128" s="76">
        <v>200818</v>
      </c>
      <c r="J128" s="2">
        <v>212</v>
      </c>
      <c r="K128" s="2">
        <v>8</v>
      </c>
      <c r="L128" s="2">
        <v>3</v>
      </c>
      <c r="M128" s="3">
        <v>1233101</v>
      </c>
      <c r="N128" s="3">
        <v>5817</v>
      </c>
      <c r="O128" s="36">
        <v>0.64200000000000002</v>
      </c>
      <c r="P128" s="36">
        <v>0.14599999999999999</v>
      </c>
      <c r="Q128" s="36">
        <v>0.21199999999999999</v>
      </c>
      <c r="R128" s="36">
        <v>0.95099999999999996</v>
      </c>
      <c r="S128" s="36">
        <v>3.5999999999999997E-2</v>
      </c>
      <c r="T128" s="36">
        <v>1.2999999999999999E-2</v>
      </c>
      <c r="U128" s="2">
        <v>6</v>
      </c>
      <c r="V128" s="2">
        <v>9</v>
      </c>
      <c r="W128" s="2">
        <v>9</v>
      </c>
      <c r="X128" s="2">
        <v>0</v>
      </c>
      <c r="Y128" s="76">
        <v>77991</v>
      </c>
      <c r="Z128" s="76">
        <v>77991</v>
      </c>
      <c r="AA128" s="76">
        <v>0</v>
      </c>
      <c r="AB128" s="2">
        <v>11</v>
      </c>
      <c r="AC128" s="2">
        <v>1</v>
      </c>
      <c r="AD128" s="2">
        <v>3</v>
      </c>
      <c r="AE128" s="3">
        <v>53553</v>
      </c>
      <c r="AF128" s="3">
        <v>4868</v>
      </c>
      <c r="AG128" s="36">
        <v>0.36399999999999999</v>
      </c>
      <c r="AH128" s="36">
        <v>0.182</v>
      </c>
      <c r="AI128" s="36">
        <v>0.45500000000000002</v>
      </c>
      <c r="AL128" s="83">
        <f t="shared" si="3"/>
        <v>1</v>
      </c>
      <c r="AM128" s="83">
        <f t="shared" si="4"/>
        <v>1</v>
      </c>
      <c r="AN128" s="83">
        <f t="shared" si="5"/>
        <v>1.0010000000000001</v>
      </c>
    </row>
    <row r="129" spans="1:40" x14ac:dyDescent="0.45">
      <c r="A129" s="60">
        <v>44066</v>
      </c>
      <c r="B129" s="1" t="s">
        <v>241</v>
      </c>
      <c r="C129" s="1" t="s">
        <v>242</v>
      </c>
      <c r="D129" s="2">
        <v>594</v>
      </c>
      <c r="E129" s="2">
        <v>443</v>
      </c>
      <c r="F129" s="2">
        <v>151</v>
      </c>
      <c r="G129" s="76">
        <v>4704920</v>
      </c>
      <c r="H129" s="76">
        <v>3401712</v>
      </c>
      <c r="I129" s="76">
        <v>1303208</v>
      </c>
      <c r="J129" s="2">
        <v>567</v>
      </c>
      <c r="K129" s="2">
        <v>19</v>
      </c>
      <c r="L129" s="2">
        <v>8</v>
      </c>
      <c r="M129" s="3">
        <v>4539568</v>
      </c>
      <c r="N129" s="3">
        <v>8006</v>
      </c>
      <c r="O129" s="36">
        <v>0.99299999999999999</v>
      </c>
      <c r="P129" s="36">
        <v>5.0000000000000001E-3</v>
      </c>
      <c r="Q129" s="36">
        <v>2E-3</v>
      </c>
      <c r="R129" s="36">
        <v>0.95499999999999996</v>
      </c>
      <c r="S129" s="36">
        <v>3.2000000000000001E-2</v>
      </c>
      <c r="T129" s="36">
        <v>1.2999999999999999E-2</v>
      </c>
      <c r="U129" s="2">
        <v>16</v>
      </c>
      <c r="V129" s="2">
        <v>13</v>
      </c>
      <c r="W129" s="2">
        <v>6</v>
      </c>
      <c r="X129" s="2">
        <v>7</v>
      </c>
      <c r="Y129" s="76">
        <v>106288</v>
      </c>
      <c r="Z129" s="76">
        <v>39288</v>
      </c>
      <c r="AA129" s="76">
        <v>67000</v>
      </c>
      <c r="AB129" s="2">
        <v>21</v>
      </c>
      <c r="AC129" s="2">
        <v>0</v>
      </c>
      <c r="AD129" s="2">
        <v>8</v>
      </c>
      <c r="AE129" s="3">
        <v>154204</v>
      </c>
      <c r="AF129" s="3">
        <v>7343</v>
      </c>
      <c r="AG129" s="36">
        <v>1</v>
      </c>
      <c r="AH129" s="36">
        <v>0</v>
      </c>
      <c r="AI129" s="36">
        <v>0</v>
      </c>
      <c r="AL129" s="83">
        <f t="shared" si="3"/>
        <v>1</v>
      </c>
      <c r="AM129" s="83">
        <f t="shared" si="4"/>
        <v>1</v>
      </c>
      <c r="AN129" s="83">
        <f t="shared" si="5"/>
        <v>1</v>
      </c>
    </row>
    <row r="130" spans="1:40" x14ac:dyDescent="0.45">
      <c r="A130" s="60">
        <v>44066</v>
      </c>
      <c r="B130" s="1" t="s">
        <v>243</v>
      </c>
      <c r="C130" s="1" t="s">
        <v>146</v>
      </c>
      <c r="D130" s="2">
        <v>12607</v>
      </c>
      <c r="E130" s="2">
        <v>10458</v>
      </c>
      <c r="F130" s="2">
        <v>2149</v>
      </c>
      <c r="G130" s="76">
        <v>82776361</v>
      </c>
      <c r="H130" s="76">
        <v>66770905</v>
      </c>
      <c r="I130" s="76">
        <v>16005456</v>
      </c>
      <c r="J130" s="2">
        <v>11587</v>
      </c>
      <c r="K130" s="2">
        <v>277</v>
      </c>
      <c r="L130" s="2">
        <v>743</v>
      </c>
      <c r="M130" s="3">
        <v>72140790</v>
      </c>
      <c r="N130" s="3">
        <v>6226</v>
      </c>
      <c r="O130" s="36">
        <v>0.90300000000000002</v>
      </c>
      <c r="P130" s="36">
        <v>4.4999999999999998E-2</v>
      </c>
      <c r="Q130" s="36">
        <v>5.1999999999999998E-2</v>
      </c>
      <c r="R130" s="36">
        <v>0.92</v>
      </c>
      <c r="S130" s="36">
        <v>2.1000000000000001E-2</v>
      </c>
      <c r="T130" s="36">
        <v>5.8999999999999997E-2</v>
      </c>
      <c r="U130" s="2">
        <v>753</v>
      </c>
      <c r="V130" s="2">
        <v>156</v>
      </c>
      <c r="W130" s="2">
        <v>105</v>
      </c>
      <c r="X130" s="2">
        <v>51</v>
      </c>
      <c r="Y130" s="76">
        <v>868078</v>
      </c>
      <c r="Z130" s="76">
        <v>576985</v>
      </c>
      <c r="AA130" s="76">
        <v>291093</v>
      </c>
      <c r="AB130" s="2">
        <v>164</v>
      </c>
      <c r="AC130" s="2">
        <v>2</v>
      </c>
      <c r="AD130" s="2">
        <v>743</v>
      </c>
      <c r="AE130" s="3">
        <v>756748</v>
      </c>
      <c r="AF130" s="3">
        <v>4614</v>
      </c>
      <c r="AG130" s="36">
        <v>0.86</v>
      </c>
      <c r="AH130" s="36">
        <v>6.0000000000000001E-3</v>
      </c>
      <c r="AI130" s="36">
        <v>0.13400000000000001</v>
      </c>
      <c r="AL130" s="83">
        <f t="shared" si="3"/>
        <v>1</v>
      </c>
      <c r="AM130" s="83">
        <f t="shared" si="4"/>
        <v>1</v>
      </c>
      <c r="AN130" s="83">
        <f t="shared" si="5"/>
        <v>1</v>
      </c>
    </row>
    <row r="131" spans="1:40" x14ac:dyDescent="0.45">
      <c r="A131" s="60">
        <v>44066</v>
      </c>
      <c r="B131" s="1" t="s">
        <v>244</v>
      </c>
      <c r="C131" s="1" t="s">
        <v>245</v>
      </c>
      <c r="D131" s="2">
        <v>1253</v>
      </c>
      <c r="E131" s="2">
        <v>845</v>
      </c>
      <c r="F131" s="2">
        <v>408</v>
      </c>
      <c r="G131" s="76">
        <v>11663975.659999998</v>
      </c>
      <c r="H131" s="76">
        <v>7783141.0099999988</v>
      </c>
      <c r="I131" s="76">
        <v>3880834.6499999994</v>
      </c>
      <c r="J131" s="2">
        <v>1231</v>
      </c>
      <c r="K131" s="2">
        <v>10</v>
      </c>
      <c r="L131" s="2">
        <v>12</v>
      </c>
      <c r="M131" s="3">
        <v>11452773</v>
      </c>
      <c r="N131" s="3">
        <v>9304</v>
      </c>
      <c r="O131" s="36">
        <v>0.94599999999999995</v>
      </c>
      <c r="P131" s="36">
        <v>2.3E-2</v>
      </c>
      <c r="Q131" s="36">
        <v>3.2000000000000001E-2</v>
      </c>
      <c r="R131" s="36">
        <v>0.98199999999999998</v>
      </c>
      <c r="S131" s="36">
        <v>8.0000000000000002E-3</v>
      </c>
      <c r="T131" s="36">
        <v>0.01</v>
      </c>
      <c r="U131" s="2">
        <v>37</v>
      </c>
      <c r="V131" s="2">
        <v>19</v>
      </c>
      <c r="W131" s="2">
        <v>8</v>
      </c>
      <c r="X131" s="2">
        <v>11</v>
      </c>
      <c r="Y131" s="76">
        <v>190000</v>
      </c>
      <c r="Z131" s="76">
        <v>80000</v>
      </c>
      <c r="AA131" s="76">
        <v>110000</v>
      </c>
      <c r="AB131" s="2">
        <v>43</v>
      </c>
      <c r="AC131" s="2">
        <v>1</v>
      </c>
      <c r="AD131" s="2">
        <v>12</v>
      </c>
      <c r="AE131" s="3">
        <v>424916</v>
      </c>
      <c r="AF131" s="3">
        <v>9882</v>
      </c>
      <c r="AG131" s="36">
        <v>0.88400000000000001</v>
      </c>
      <c r="AH131" s="36">
        <v>2.3E-2</v>
      </c>
      <c r="AI131" s="36">
        <v>9.2999999999999999E-2</v>
      </c>
      <c r="AL131" s="83">
        <f t="shared" ref="AL131:AL141" si="6">R131+S131+T131</f>
        <v>1</v>
      </c>
      <c r="AM131" s="83">
        <f t="shared" ref="AM131:AM141" si="7">O131+P131+Q131</f>
        <v>1.0009999999999999</v>
      </c>
      <c r="AN131" s="83">
        <f t="shared" ref="AN131:AN141" si="8">AG131+AH131+AI131</f>
        <v>1</v>
      </c>
    </row>
    <row r="132" spans="1:40" x14ac:dyDescent="0.45">
      <c r="A132" s="60">
        <v>44066</v>
      </c>
      <c r="B132" s="1" t="s">
        <v>246</v>
      </c>
      <c r="C132" s="1" t="s">
        <v>247</v>
      </c>
      <c r="D132" s="2">
        <v>39810</v>
      </c>
      <c r="E132" s="2">
        <v>27843</v>
      </c>
      <c r="F132" s="2">
        <v>11967</v>
      </c>
      <c r="G132" s="76">
        <v>305696871.38999999</v>
      </c>
      <c r="H132" s="76">
        <v>201738132.40000001</v>
      </c>
      <c r="I132" s="76">
        <v>103958738.98999998</v>
      </c>
      <c r="J132" s="2">
        <v>38095</v>
      </c>
      <c r="K132" s="2">
        <v>947</v>
      </c>
      <c r="L132" s="2">
        <v>761</v>
      </c>
      <c r="M132" s="3">
        <v>291084976</v>
      </c>
      <c r="N132" s="3">
        <v>7641</v>
      </c>
      <c r="O132" s="36">
        <v>0.85399999999999998</v>
      </c>
      <c r="P132" s="36">
        <v>4.7E-2</v>
      </c>
      <c r="Q132" s="36">
        <v>9.8000000000000004E-2</v>
      </c>
      <c r="R132" s="36">
        <v>0.95799999999999996</v>
      </c>
      <c r="S132" s="36">
        <v>2.3E-2</v>
      </c>
      <c r="T132" s="36">
        <v>1.9E-2</v>
      </c>
      <c r="U132" s="2">
        <v>921</v>
      </c>
      <c r="V132" s="2">
        <v>514</v>
      </c>
      <c r="W132" s="2">
        <v>273</v>
      </c>
      <c r="X132" s="2">
        <v>241</v>
      </c>
      <c r="Y132" s="76">
        <v>3939780.57</v>
      </c>
      <c r="Z132" s="76">
        <v>1972995.6099999999</v>
      </c>
      <c r="AA132" s="76">
        <v>1966784.96</v>
      </c>
      <c r="AB132" s="2">
        <v>588</v>
      </c>
      <c r="AC132" s="2">
        <v>86</v>
      </c>
      <c r="AD132" s="2">
        <v>761</v>
      </c>
      <c r="AE132" s="3">
        <v>4349750</v>
      </c>
      <c r="AF132" s="3">
        <v>7398</v>
      </c>
      <c r="AG132" s="36">
        <v>0.753</v>
      </c>
      <c r="AH132" s="36">
        <v>9.7000000000000003E-2</v>
      </c>
      <c r="AI132" s="36">
        <v>0.15</v>
      </c>
      <c r="AL132" s="83">
        <f t="shared" si="6"/>
        <v>1</v>
      </c>
      <c r="AM132" s="83">
        <f t="shared" si="7"/>
        <v>0.999</v>
      </c>
      <c r="AN132" s="83">
        <f t="shared" si="8"/>
        <v>1</v>
      </c>
    </row>
    <row r="133" spans="1:40" x14ac:dyDescent="0.45">
      <c r="A133" s="60">
        <v>44066</v>
      </c>
      <c r="B133" s="1" t="s">
        <v>248</v>
      </c>
      <c r="C133" s="1" t="s">
        <v>35</v>
      </c>
      <c r="D133" s="2">
        <v>94</v>
      </c>
      <c r="E133" s="2">
        <v>66</v>
      </c>
      <c r="F133" s="2">
        <v>28</v>
      </c>
      <c r="G133" s="76">
        <v>923827.65</v>
      </c>
      <c r="H133" s="76">
        <v>651190.65</v>
      </c>
      <c r="I133" s="76">
        <v>272637</v>
      </c>
      <c r="J133" s="2">
        <v>88</v>
      </c>
      <c r="K133" s="2">
        <v>2</v>
      </c>
      <c r="L133" s="2">
        <v>4</v>
      </c>
      <c r="M133" s="3">
        <v>864828</v>
      </c>
      <c r="N133" s="3">
        <v>9828</v>
      </c>
      <c r="O133" s="36">
        <v>0.56799999999999995</v>
      </c>
      <c r="P133" s="36">
        <v>0.193</v>
      </c>
      <c r="Q133" s="36">
        <v>0.23899999999999999</v>
      </c>
      <c r="R133" s="36">
        <v>0.93600000000000005</v>
      </c>
      <c r="S133" s="36">
        <v>2.1000000000000001E-2</v>
      </c>
      <c r="T133" s="36">
        <v>4.2999999999999997E-2</v>
      </c>
      <c r="U133" s="2">
        <v>5</v>
      </c>
      <c r="V133" s="2">
        <v>0</v>
      </c>
      <c r="W133" s="2">
        <v>0</v>
      </c>
      <c r="X133" s="2">
        <v>0</v>
      </c>
      <c r="Y133" s="76">
        <v>0</v>
      </c>
      <c r="Z133" s="76">
        <v>0</v>
      </c>
      <c r="AA133" s="76">
        <v>0</v>
      </c>
      <c r="AB133" s="2">
        <v>1</v>
      </c>
      <c r="AC133" s="2">
        <v>0</v>
      </c>
      <c r="AD133" s="2">
        <v>4</v>
      </c>
      <c r="AE133" s="3">
        <v>10000</v>
      </c>
      <c r="AF133" s="3">
        <v>10000</v>
      </c>
      <c r="AG133" s="36">
        <v>0</v>
      </c>
      <c r="AH133" s="36">
        <v>0</v>
      </c>
      <c r="AI133" s="36">
        <v>1</v>
      </c>
      <c r="AL133" s="83">
        <f t="shared" si="6"/>
        <v>1</v>
      </c>
      <c r="AM133" s="83">
        <f t="shared" si="7"/>
        <v>0.99999999999999989</v>
      </c>
      <c r="AN133" s="83">
        <f t="shared" si="8"/>
        <v>1</v>
      </c>
    </row>
    <row r="134" spans="1:40" x14ac:dyDescent="0.45">
      <c r="A134" s="60">
        <v>44066</v>
      </c>
      <c r="B134" s="1" t="s">
        <v>249</v>
      </c>
      <c r="C134" s="1" t="s">
        <v>250</v>
      </c>
      <c r="D134" s="2">
        <v>28382</v>
      </c>
      <c r="E134" s="2">
        <v>20430</v>
      </c>
      <c r="F134" s="2">
        <v>7952</v>
      </c>
      <c r="G134" s="76">
        <v>231583038.83000001</v>
      </c>
      <c r="H134" s="76">
        <v>157869355.69</v>
      </c>
      <c r="I134" s="76">
        <v>73713683.140000001</v>
      </c>
      <c r="J134" s="2">
        <v>28121</v>
      </c>
      <c r="K134" s="2">
        <v>202</v>
      </c>
      <c r="L134" s="2">
        <v>57</v>
      </c>
      <c r="M134" s="3">
        <v>228907114</v>
      </c>
      <c r="N134" s="3">
        <v>8140</v>
      </c>
      <c r="O134" s="36">
        <v>0.996</v>
      </c>
      <c r="P134" s="36">
        <v>2E-3</v>
      </c>
      <c r="Q134" s="36">
        <v>2E-3</v>
      </c>
      <c r="R134" s="36">
        <v>0.99099999999999999</v>
      </c>
      <c r="S134" s="36">
        <v>7.0000000000000001E-3</v>
      </c>
      <c r="T134" s="36">
        <v>2E-3</v>
      </c>
      <c r="U134" s="2">
        <v>53</v>
      </c>
      <c r="V134" s="2">
        <v>496</v>
      </c>
      <c r="W134" s="2">
        <v>293</v>
      </c>
      <c r="X134" s="2">
        <v>203</v>
      </c>
      <c r="Y134" s="76">
        <v>4108502</v>
      </c>
      <c r="Z134" s="76">
        <v>2402993</v>
      </c>
      <c r="AA134" s="76">
        <v>1705509</v>
      </c>
      <c r="AB134" s="2">
        <v>490</v>
      </c>
      <c r="AC134" s="2">
        <v>2</v>
      </c>
      <c r="AD134" s="2">
        <v>57</v>
      </c>
      <c r="AE134" s="3">
        <v>3999959</v>
      </c>
      <c r="AF134" s="3">
        <v>8163</v>
      </c>
      <c r="AG134" s="36">
        <v>0.998</v>
      </c>
      <c r="AH134" s="36">
        <v>0</v>
      </c>
      <c r="AI134" s="36">
        <v>2E-3</v>
      </c>
      <c r="AL134" s="83">
        <f t="shared" si="6"/>
        <v>1</v>
      </c>
      <c r="AM134" s="83">
        <f t="shared" si="7"/>
        <v>1</v>
      </c>
      <c r="AN134" s="83">
        <f t="shared" si="8"/>
        <v>1</v>
      </c>
    </row>
    <row r="135" spans="1:40" x14ac:dyDescent="0.45">
      <c r="A135" s="60">
        <v>44066</v>
      </c>
      <c r="B135" s="1" t="s">
        <v>251</v>
      </c>
      <c r="C135" s="1" t="s">
        <v>104</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44066</v>
      </c>
      <c r="B136" s="1" t="s">
        <v>252</v>
      </c>
      <c r="C136" s="1" t="s">
        <v>253</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44066</v>
      </c>
      <c r="B137" s="1" t="s">
        <v>254</v>
      </c>
      <c r="C137" s="1" t="s">
        <v>255</v>
      </c>
      <c r="D137" s="2">
        <v>9002</v>
      </c>
      <c r="E137" s="2">
        <v>6525</v>
      </c>
      <c r="F137" s="2">
        <v>2477</v>
      </c>
      <c r="G137" s="76">
        <v>72643033</v>
      </c>
      <c r="H137" s="76">
        <v>54977885</v>
      </c>
      <c r="I137" s="76">
        <v>17665148</v>
      </c>
      <c r="J137" s="2">
        <v>8757</v>
      </c>
      <c r="K137" s="2">
        <v>84</v>
      </c>
      <c r="L137" s="2">
        <v>161</v>
      </c>
      <c r="M137" s="3">
        <v>71287910</v>
      </c>
      <c r="N137" s="3">
        <v>8141</v>
      </c>
      <c r="O137" s="36">
        <v>0.80500000000000005</v>
      </c>
      <c r="P137" s="36">
        <v>0.125</v>
      </c>
      <c r="Q137" s="36">
        <v>7.0999999999999994E-2</v>
      </c>
      <c r="R137" s="36">
        <v>0.97599999999999998</v>
      </c>
      <c r="S137" s="36">
        <v>6.0000000000000001E-3</v>
      </c>
      <c r="T137" s="36">
        <v>1.7999999999999999E-2</v>
      </c>
      <c r="U137" s="2">
        <v>163</v>
      </c>
      <c r="V137" s="2">
        <v>157</v>
      </c>
      <c r="W137" s="2">
        <v>87</v>
      </c>
      <c r="X137" s="2">
        <v>70</v>
      </c>
      <c r="Y137" s="76">
        <v>1246479</v>
      </c>
      <c r="Z137" s="76">
        <v>703222</v>
      </c>
      <c r="AA137" s="76">
        <v>543257</v>
      </c>
      <c r="AB137" s="2">
        <v>158</v>
      </c>
      <c r="AC137" s="2">
        <v>1</v>
      </c>
      <c r="AD137" s="2">
        <v>161</v>
      </c>
      <c r="AE137" s="3">
        <v>1246987</v>
      </c>
      <c r="AF137" s="3">
        <v>7892</v>
      </c>
      <c r="AG137" s="36">
        <v>0.81</v>
      </c>
      <c r="AH137" s="36">
        <v>0.10100000000000001</v>
      </c>
      <c r="AI137" s="36">
        <v>8.8999999999999996E-2</v>
      </c>
      <c r="AL137" s="83">
        <f t="shared" si="6"/>
        <v>1</v>
      </c>
      <c r="AM137" s="83">
        <f t="shared" si="7"/>
        <v>1.0010000000000001</v>
      </c>
      <c r="AN137" s="83">
        <f t="shared" si="8"/>
        <v>1</v>
      </c>
    </row>
    <row r="138" spans="1:40" x14ac:dyDescent="0.45">
      <c r="A138" s="60">
        <v>44066</v>
      </c>
      <c r="B138" s="1" t="s">
        <v>256</v>
      </c>
      <c r="C138" s="1" t="s">
        <v>166</v>
      </c>
      <c r="D138" s="2">
        <v>24557</v>
      </c>
      <c r="E138" s="2">
        <v>16519</v>
      </c>
      <c r="F138" s="2">
        <v>8038</v>
      </c>
      <c r="G138" s="76">
        <v>225275353.41000003</v>
      </c>
      <c r="H138" s="76">
        <v>148941839.10000002</v>
      </c>
      <c r="I138" s="76">
        <v>76333514.310000002</v>
      </c>
      <c r="J138" s="2">
        <v>24255</v>
      </c>
      <c r="K138" s="2">
        <v>257</v>
      </c>
      <c r="L138" s="2">
        <v>45</v>
      </c>
      <c r="M138" s="3">
        <v>220977747</v>
      </c>
      <c r="N138" s="3">
        <v>9111</v>
      </c>
      <c r="O138" s="36">
        <v>0.93899999999999995</v>
      </c>
      <c r="P138" s="36">
        <v>3.5999999999999997E-2</v>
      </c>
      <c r="Q138" s="36">
        <v>2.5000000000000001E-2</v>
      </c>
      <c r="R138" s="36">
        <v>0.98799999999999999</v>
      </c>
      <c r="S138" s="36">
        <v>0.01</v>
      </c>
      <c r="T138" s="36">
        <v>2E-3</v>
      </c>
      <c r="U138" s="2">
        <v>75</v>
      </c>
      <c r="V138" s="2">
        <v>365</v>
      </c>
      <c r="W138" s="2">
        <v>210</v>
      </c>
      <c r="X138" s="2">
        <v>155</v>
      </c>
      <c r="Y138" s="76">
        <v>3184381</v>
      </c>
      <c r="Z138" s="76">
        <v>1779310</v>
      </c>
      <c r="AA138" s="76">
        <v>1405071</v>
      </c>
      <c r="AB138" s="2">
        <v>393</v>
      </c>
      <c r="AC138" s="2">
        <v>2</v>
      </c>
      <c r="AD138" s="2">
        <v>45</v>
      </c>
      <c r="AE138" s="3">
        <v>3322637</v>
      </c>
      <c r="AF138" s="3">
        <v>8455</v>
      </c>
      <c r="AG138" s="36">
        <v>0.86299999999999999</v>
      </c>
      <c r="AH138" s="36">
        <v>6.9000000000000006E-2</v>
      </c>
      <c r="AI138" s="36">
        <v>6.9000000000000006E-2</v>
      </c>
      <c r="AL138" s="83">
        <f t="shared" si="6"/>
        <v>1</v>
      </c>
      <c r="AM138" s="83">
        <f t="shared" si="7"/>
        <v>1</v>
      </c>
      <c r="AN138" s="83">
        <f t="shared" si="8"/>
        <v>1.0009999999999999</v>
      </c>
    </row>
    <row r="139" spans="1:40" x14ac:dyDescent="0.45">
      <c r="A139" s="60">
        <v>44066</v>
      </c>
      <c r="B139" s="1" t="s">
        <v>257</v>
      </c>
      <c r="C139" s="1" t="s">
        <v>258</v>
      </c>
      <c r="D139" s="2">
        <v>1274</v>
      </c>
      <c r="E139" s="2">
        <v>863</v>
      </c>
      <c r="F139" s="2">
        <v>411</v>
      </c>
      <c r="G139" s="76">
        <v>11976255.1</v>
      </c>
      <c r="H139" s="76">
        <v>8049514.0999999996</v>
      </c>
      <c r="I139" s="76">
        <v>3926741</v>
      </c>
      <c r="J139" s="2">
        <v>1181</v>
      </c>
      <c r="K139" s="2">
        <v>84</v>
      </c>
      <c r="L139" s="2">
        <v>9</v>
      </c>
      <c r="M139" s="3">
        <v>11114083</v>
      </c>
      <c r="N139" s="3">
        <v>9411</v>
      </c>
      <c r="O139" s="36">
        <v>0.84799999999999998</v>
      </c>
      <c r="P139" s="36">
        <v>6.9000000000000006E-2</v>
      </c>
      <c r="Q139" s="36">
        <v>8.4000000000000005E-2</v>
      </c>
      <c r="R139" s="36">
        <v>0.92800000000000005</v>
      </c>
      <c r="S139" s="36">
        <v>6.4000000000000001E-2</v>
      </c>
      <c r="T139" s="36">
        <v>7.0000000000000001E-3</v>
      </c>
      <c r="U139" s="2">
        <v>12</v>
      </c>
      <c r="V139" s="2">
        <v>3</v>
      </c>
      <c r="W139" s="2">
        <v>2</v>
      </c>
      <c r="X139" s="2">
        <v>1</v>
      </c>
      <c r="Y139" s="76">
        <v>26000</v>
      </c>
      <c r="Z139" s="76">
        <v>16000</v>
      </c>
      <c r="AA139" s="76">
        <v>10000</v>
      </c>
      <c r="AB139" s="2">
        <v>6</v>
      </c>
      <c r="AC139" s="2">
        <v>0</v>
      </c>
      <c r="AD139" s="2">
        <v>9</v>
      </c>
      <c r="AE139" s="3">
        <v>60000</v>
      </c>
      <c r="AF139" s="3">
        <v>10000</v>
      </c>
      <c r="AG139" s="36">
        <v>0.5</v>
      </c>
      <c r="AH139" s="36">
        <v>0.16700000000000001</v>
      </c>
      <c r="AI139" s="36">
        <v>0.33300000000000002</v>
      </c>
      <c r="AL139" s="83">
        <f t="shared" si="6"/>
        <v>0.999</v>
      </c>
      <c r="AM139" s="83">
        <f t="shared" si="7"/>
        <v>1.0010000000000001</v>
      </c>
      <c r="AN139" s="83">
        <f t="shared" si="8"/>
        <v>1</v>
      </c>
    </row>
    <row r="140" spans="1:40" x14ac:dyDescent="0.45">
      <c r="A140" s="60">
        <v>44066</v>
      </c>
      <c r="B140" s="1" t="s">
        <v>259</v>
      </c>
      <c r="C140" s="1" t="s">
        <v>258</v>
      </c>
      <c r="D140" s="2">
        <v>355</v>
      </c>
      <c r="E140" s="2">
        <v>240</v>
      </c>
      <c r="F140" s="2">
        <v>115</v>
      </c>
      <c r="G140" s="76">
        <v>3332713.63</v>
      </c>
      <c r="H140" s="76">
        <v>2246740.63</v>
      </c>
      <c r="I140" s="76">
        <v>1085973</v>
      </c>
      <c r="J140" s="2">
        <v>346</v>
      </c>
      <c r="K140" s="2">
        <v>7</v>
      </c>
      <c r="L140" s="2">
        <v>2</v>
      </c>
      <c r="M140" s="3">
        <v>3247426</v>
      </c>
      <c r="N140" s="3">
        <v>9386</v>
      </c>
      <c r="O140" s="36">
        <v>0.79800000000000004</v>
      </c>
      <c r="P140" s="36">
        <v>9.8000000000000004E-2</v>
      </c>
      <c r="Q140" s="36">
        <v>0.104</v>
      </c>
      <c r="R140" s="36">
        <v>0.98</v>
      </c>
      <c r="S140" s="36">
        <v>1.4E-2</v>
      </c>
      <c r="T140" s="36">
        <v>6.0000000000000001E-3</v>
      </c>
      <c r="U140" s="2">
        <v>3</v>
      </c>
      <c r="V140" s="2">
        <v>1</v>
      </c>
      <c r="W140" s="2">
        <v>1</v>
      </c>
      <c r="X140" s="2">
        <v>0</v>
      </c>
      <c r="Y140" s="76">
        <v>8569</v>
      </c>
      <c r="Z140" s="76">
        <v>8569</v>
      </c>
      <c r="AA140" s="76">
        <v>0</v>
      </c>
      <c r="AB140" s="2">
        <v>2</v>
      </c>
      <c r="AC140" s="2">
        <v>0</v>
      </c>
      <c r="AD140" s="2">
        <v>2</v>
      </c>
      <c r="AE140" s="3">
        <v>16423</v>
      </c>
      <c r="AF140" s="3">
        <v>8212</v>
      </c>
      <c r="AG140" s="36">
        <v>1</v>
      </c>
      <c r="AH140" s="36">
        <v>0</v>
      </c>
      <c r="AI140" s="36">
        <v>0</v>
      </c>
      <c r="AL140" s="83">
        <f t="shared" si="6"/>
        <v>1</v>
      </c>
      <c r="AM140" s="83">
        <f t="shared" si="7"/>
        <v>1</v>
      </c>
      <c r="AN140" s="83">
        <f t="shared" si="8"/>
        <v>1</v>
      </c>
    </row>
    <row r="141" spans="1:40" x14ac:dyDescent="0.45">
      <c r="A141" s="60">
        <v>44066</v>
      </c>
      <c r="B141" s="1" t="s">
        <v>260</v>
      </c>
      <c r="C141" s="1" t="s">
        <v>7</v>
      </c>
      <c r="D141" s="2">
        <v>1162</v>
      </c>
      <c r="E141" s="2">
        <v>786</v>
      </c>
      <c r="F141" s="2">
        <v>376</v>
      </c>
      <c r="G141" s="76">
        <v>10971198</v>
      </c>
      <c r="H141" s="76">
        <v>7404457</v>
      </c>
      <c r="I141" s="76">
        <v>3566741</v>
      </c>
      <c r="J141" s="2">
        <v>1153</v>
      </c>
      <c r="K141" s="2">
        <v>3</v>
      </c>
      <c r="L141" s="2">
        <v>6</v>
      </c>
      <c r="M141" s="3">
        <v>10817084</v>
      </c>
      <c r="N141" s="3">
        <v>9382</v>
      </c>
      <c r="O141" s="36">
        <v>0.997</v>
      </c>
      <c r="P141" s="36">
        <v>3.0000000000000001E-3</v>
      </c>
      <c r="Q141" s="36">
        <v>0</v>
      </c>
      <c r="R141" s="36">
        <v>0.995</v>
      </c>
      <c r="S141" s="36">
        <v>0</v>
      </c>
      <c r="T141" s="36">
        <v>5.0000000000000001E-3</v>
      </c>
      <c r="U141" s="2">
        <v>7</v>
      </c>
      <c r="V141" s="2">
        <v>14</v>
      </c>
      <c r="W141" s="2">
        <v>9</v>
      </c>
      <c r="X141" s="79">
        <v>5</v>
      </c>
      <c r="Y141" s="76">
        <v>140000</v>
      </c>
      <c r="Z141" s="76">
        <v>90000</v>
      </c>
      <c r="AA141" s="76">
        <v>50000</v>
      </c>
      <c r="AB141" s="2">
        <v>15</v>
      </c>
      <c r="AC141" s="2">
        <v>0</v>
      </c>
      <c r="AD141" s="2">
        <v>6</v>
      </c>
      <c r="AE141" s="3">
        <v>146027</v>
      </c>
      <c r="AF141" s="3">
        <v>9735</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sheetProtection sheet="1" objects="1" scenarios="1"/>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VQVUQ2WUPSKA-1683173573-66201</_dlc_DocId>
    <_dlc_DocIdUrl xmlns="814d62cb-2db6-4c25-ab62-b9075facbc11">
      <Url>https://im/teams/DA/_layouts/15/DocIdRedir.aspx?ID=VQVUQ2WUPSKA-1683173573-66201</Url>
      <Description>VQVUQ2WUPSKA-1683173573-66201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813443-39E8-4464-AD55-AC1E14616F92}">
  <ds:schemaRefs>
    <ds:schemaRef ds:uri="http://schemas.microsoft.com/office/2006/documentManagement/types"/>
    <ds:schemaRef ds:uri="http://schemas.microsoft.com/office/2006/metadata/properties"/>
    <ds:schemaRef ds:uri="814d62cb-2db6-4c25-ab62-b9075facbc11"/>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4.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5.xml><?xml version="1.0" encoding="utf-8"?>
<ds:datastoreItem xmlns:ds="http://schemas.openxmlformats.org/officeDocument/2006/customXml" ds:itemID="{F1DEB0E4-6C2D-4F50-A726-A410C9BD571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2020-08-30T05:49:44Z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FFF89EE66D5D9EF86F73AEC061A9B586A01FED7A</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2020-08-30T05:49:39Z</vt:lpwstr>
  </property>
  <property fmtid="{D5CDD505-2E9C-101B-9397-08002B2CF9AE}" pid="19" name="PM_Hash_Version">
    <vt:lpwstr>2018.0</vt:lpwstr>
  </property>
  <property fmtid="{D5CDD505-2E9C-101B-9397-08002B2CF9AE}" pid="20" name="PM_Hash_Salt_Prev">
    <vt:lpwstr>05D13576B8973DC84287CB4767E7F62B</vt:lpwstr>
  </property>
  <property fmtid="{D5CDD505-2E9C-101B-9397-08002B2CF9AE}" pid="21" name="PM_Hash_Salt">
    <vt:lpwstr>B10834C8D15C31A1DDAAC26FB6F6AD99</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e53a9d65-d432-428d-9780-7b5a3dd50e6b</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{e53a9d65-d432-428d-9780-7b5a3dd50e6b}</vt:lpwstr>
  </property>
  <property fmtid="{D5CDD505-2E9C-101B-9397-08002B2CF9AE}" pid="47" name="RecordPoint_SubmissionDate">
    <vt:lpwstr/>
  </property>
  <property fmtid="{D5CDD505-2E9C-101B-9397-08002B2CF9AE}" pid="48" name="RecordPoint_RecordNumberSubmitted">
    <vt:lpwstr>R0001159410</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2020-08-27T22:21:04.9489291+10:00</vt:lpwstr>
  </property>
</Properties>
</file>