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mc:AlternateContent xmlns:mc="http://schemas.openxmlformats.org/markup-compatibility/2006">
    <mc:Choice Requires="x15">
      <x15ac:absPath xmlns:x15ac="http://schemas.microsoft.com/office/spreadsheetml/2010/11/ac" url="\\im@SSL\DavWWWRoot\teams\DA\PublicWorkspace\COVID-19 Data Requests\Early Release Initiative Data Request\Publications\20200719\"/>
    </mc:Choice>
  </mc:AlternateContent>
  <xr:revisionPtr revIDLastSave="0" documentId="13_ncr:1_{B13EDAB1-924D-4209-BEBC-9F24016FE7EB}" xr6:coauthVersionLast="36" xr6:coauthVersionMax="36" xr10:uidLastSave="{00000000-0000-0000-0000-000000000000}"/>
  <workbookProtection workbookAlgorithmName="SHA-256" workbookHashValue="F1zqNd7+oZKdoich8lTTBfJQVsUtpOHYkEclMN8/aIQ=" workbookSaltValue="0yyTXVCKxUwJ261Qjl7nt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data'!$A$1:$AI$1</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 i="1" l="1"/>
  <c r="AM3" i="1"/>
  <c r="AN3" i="1"/>
  <c r="AL4" i="1"/>
  <c r="AM4" i="1"/>
  <c r="AN4" i="1"/>
  <c r="AL5" i="1"/>
  <c r="AM5" i="1"/>
  <c r="AN5" i="1"/>
  <c r="AL6" i="1"/>
  <c r="AM6" i="1"/>
  <c r="AN6" i="1"/>
  <c r="AL7" i="1"/>
  <c r="AM7" i="1"/>
  <c r="AN7" i="1"/>
  <c r="AL8"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<sst xmlns="http://schemas.openxmlformats.org/spreadsheetml/2006/main" count="748" uniqueCount="377">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</sst>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6">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22" xfId="0" applyFont="1" applyFill="1" applyBorder="1"/>
    <xf numFmtId="0" fontId="14" fillId="5" borderId="23"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3" xfId="4" applyNumberFormat="1" applyFont="1" applyFill="1" applyBorder="1" applyAlignment="1">
      <alignment horizontal="left" vertical="top" wrapText="1"/>
    </xf>
    <xf numFmtId="0" fontId="6" fillId="6" borderId="23" xfId="0" applyFont="1" applyFill="1" applyBorder="1" applyAlignment="1">
      <alignment horizontal="left" vertical="top" wrapText="1"/>
    </xf>
    <xf numFmtId="0" fontId="6" fillId="6" borderId="22" xfId="0" applyFont="1" applyFill="1" applyBorder="1" applyAlignment="1">
      <alignment horizontal="left" vertical="top"/>
    </xf>
    <xf numFmtId="0" fontId="6" fillId="6" borderId="23" xfId="0" applyFont="1" applyFill="1" applyBorder="1" applyAlignment="1">
      <alignment horizontal="left" vertical="top"/>
    </xf>
    <xf numFmtId="0" fontId="0" fillId="0" borderId="0" xfId="0" applyAlignment="1">
      <alignment horizontal="left" vertical="top" wrapText="1"/>
    </xf>
    <xf numFmtId="9" fontId="6" fillId="6" borderId="23"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4" xfId="0" applyFont="1" applyFill="1" applyBorder="1"/>
    <xf numFmtId="0" fontId="20" fillId="0" borderId="24" xfId="0" applyFont="1" applyFill="1" applyBorder="1" applyAlignment="1">
      <alignment vertical="top" wrapText="1"/>
    </xf>
    <xf numFmtId="0" fontId="4" fillId="0" borderId="24" xfId="0" applyFont="1" applyBorder="1" applyAlignment="1">
      <alignment horizontal="justify" vertical="top" wrapText="1"/>
    </xf>
    <xf numFmtId="0" fontId="20" fillId="0" borderId="24" xfId="0" applyFont="1" applyBorder="1" applyAlignment="1">
      <alignment vertical="top" wrapText="1"/>
    </xf>
    <xf numFmtId="0" fontId="4" fillId="0" borderId="25" xfId="0" applyFont="1" applyFill="1" applyBorder="1" applyAlignment="1">
      <alignment horizontal="justify" vertical="top" wrapText="1"/>
    </xf>
    <xf numFmtId="14" fontId="4" fillId="0" borderId="0" xfId="0" applyNumberFormat="1" applyFont="1"/>
    <xf numFmtId="14" fontId="6" fillId="6" borderId="23"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4"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1"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6" fillId="6" borderId="22" xfId="0" applyFont="1" applyFill="1" applyBorder="1" applyAlignment="1">
      <alignment horizontal="left" vertical="top" wrapText="1"/>
    </xf>
    <xf numFmtId="0" fontId="6" fillId="6" borderId="23" xfId="0" applyFont="1" applyFill="1" applyBorder="1" applyAlignment="1">
      <alignment horizontal="left" vertical="top" wrapText="1"/>
    </xf>
    <xf numFmtId="0" fontId="2" fillId="0" borderId="0" xfId="0" applyFont="1" applyAlignment="1">
      <alignment horizontal="left" vertical="top" wrapText="1"/>
    </xf>
    <xf numFmtId="167" fontId="2" fillId="0" borderId="0" xfId="0" applyNumberFormat="1" applyFont="1"/>
    <xf numFmtId="0" fontId="23" fillId="0" borderId="0" xfId="0" applyFont="1" applyAlignment="1">
      <alignment horizontal="left" vertical="top" wrapText="1"/>
    </xf>
  </cellXfs>
  <cellStyles count="11">
    <cellStyle name="Accent1" xfId="2" builtinId="29"/>
    <cellStyle name="Comma" xfId="4" builtinId="3"/>
    <cellStyle name="Comma 2" xfId="10" xr:uid="{00000000-0005-0000-0000-000004000000}"/>
    <cellStyle name="Comma 3" xfId="6" xr:uid="{00000000-0005-0000-0000-00002F000000}"/>
    <cellStyle name="Currency" xfId="1" builtinId="4"/>
    <cellStyle name="Currency 2" xfId="9" xr:uid="{00000000-0005-0000-0000-000006000000}"/>
    <cellStyle name="Currency 3" xfId="7" xr:uid="{00000000-0005-0000-0000-000031000000}"/>
    <cellStyle name="Good" xfId="3" builtinId="26"/>
    <cellStyle name="Neutral 2" xfId="8" xr:uid="{00000000-0005-0000-0000-000033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0.94299999999999995</c:v>
                </c:pt>
                <c:pt idx="1">
                  <c:v>1.6E-2</c:v>
                </c:pt>
                <c:pt idx="2">
                  <c:v>4.1000000000000002E-2</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0.92</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6.5000000000000002E-2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1.4999999999999999E-2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674935272"/>
        <c:axId val="674936448"/>
      </c:barChart>
      <c:catAx>
        <c:axId val="674935272"/>
        <c:scaling>
          <c:orientation val="minMax"/>
        </c:scaling>
        <c:delete val="1"/>
        <c:axPos val="l"/>
        <c:numFmt formatCode="General" sourceLinked="1"/>
        <c:majorTickMark val="none"/>
        <c:minorTickMark val="none"/>
        <c:tickLblPos val="nextTo"/>
        <c:crossAx val="674936448"/>
        <c:crosses val="autoZero"/>
        <c:auto val="1"/>
        <c:lblAlgn val="ctr"/>
        <c:lblOffset val="100"/>
        <c:noMultiLvlLbl val="0"/>
      </c:catAx>
      <c:valAx>
        <c:axId val="674936448"/>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5272"/>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0.95799999999999996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0.03</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1.2E-2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674938016"/>
        <c:axId val="674940760"/>
      </c:barChart>
      <c:catAx>
        <c:axId val="674938016"/>
        <c:scaling>
          <c:orientation val="minMax"/>
        </c:scaling>
        <c:delete val="1"/>
        <c:axPos val="l"/>
        <c:numFmt formatCode="General" sourceLinked="1"/>
        <c:majorTickMark val="none"/>
        <c:minorTickMark val="none"/>
        <c:tickLblPos val="nextTo"/>
        <c:crossAx val="674940760"/>
        <c:crosses val="autoZero"/>
        <c:auto val="1"/>
        <c:lblAlgn val="ctr"/>
        <c:lblOffset val="100"/>
        <c:noMultiLvlLbl val="0"/>
      </c:catAx>
      <c:valAx>
        <c:axId val="67494076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674938016"/>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5827229" y="321365"/>
          <a:ext cx="4764604" cy="484947"/>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topLeftCell="A5" zoomScale="115" zoomScaleNormal="115" workbookViewId="0">
      <selection activeCell="C7" sqref="C7:E7"/>
    </sheetView>
  </sheetViews>
  <sheetFormatPr defaultRowHeight="15" x14ac:dyDescent="0.25"/>
  <cols>
    <col min="1" max="1" width="2.7109375" customWidth="1"/>
    <col min="2" max="2" width="79.42578125" customWidth="1"/>
    <col min="3" max="3" width="43" customWidth="1"/>
    <col min="4" max="4" width="29.85546875" customWidth="1"/>
    <col min="5" max="5" width="12.28515625" customWidth="1"/>
    <col min="6" max="6" width="2.7109375" customWidth="1"/>
  </cols>
  <sheetData>
    <row r="1" spans="1:6" ht="16.5" x14ac:dyDescent="0.3">
      <c r="A1" s="11"/>
      <c r="B1" s="12"/>
      <c r="C1" s="12"/>
      <c r="D1" s="12"/>
      <c r="E1" s="12"/>
      <c r="F1" s="13"/>
    </row>
    <row r="2" spans="1:6" ht="20.25" x14ac:dyDescent="0.3">
      <c r="A2" s="14"/>
      <c r="B2" s="15"/>
      <c r="C2" s="15"/>
      <c r="D2" s="15"/>
      <c r="E2" s="16"/>
      <c r="F2" s="17"/>
    </row>
    <row r="3" spans="1:6" ht="20.25" x14ac:dyDescent="0.3">
      <c r="A3" s="14"/>
      <c r="B3" s="15"/>
      <c r="C3" s="82"/>
      <c r="D3" s="82"/>
      <c r="E3" s="82"/>
      <c r="F3" s="17"/>
    </row>
    <row r="4" spans="1:6" ht="16.5" x14ac:dyDescent="0.3">
      <c r="A4" s="14"/>
      <c r="B4" s="15"/>
      <c r="C4" s="15"/>
      <c r="D4" s="15"/>
      <c r="E4" s="15"/>
      <c r="F4" s="17"/>
    </row>
    <row r="5" spans="1:6" ht="17.25" thickBot="1" x14ac:dyDescent="0.35">
      <c r="A5" s="14"/>
      <c r="B5" s="15"/>
      <c r="C5" s="18"/>
      <c r="D5" s="15"/>
      <c r="E5" s="15"/>
      <c r="F5" s="17"/>
    </row>
    <row r="6" spans="1:6" ht="21.75" thickTop="1" thickBot="1" x14ac:dyDescent="0.4">
      <c r="A6" s="14"/>
      <c r="B6" s="83" t="s">
        <v>263</v>
      </c>
      <c r="C6" s="85" t="s">
        <v>329</v>
      </c>
      <c r="D6" s="86"/>
      <c r="E6" s="87"/>
      <c r="F6" s="17"/>
    </row>
    <row r="7" spans="1:6" ht="23.25" thickTop="1" thickBot="1" x14ac:dyDescent="0.35">
      <c r="A7" s="14"/>
      <c r="B7" s="84"/>
      <c r="C7" s="88" t="s">
        <v>279</v>
      </c>
      <c r="D7" s="89"/>
      <c r="E7" s="90"/>
      <c r="F7" s="17"/>
    </row>
    <row r="8" spans="1:6" ht="22.5" thickTop="1" x14ac:dyDescent="0.3">
      <c r="A8" s="14"/>
      <c r="B8" s="20"/>
      <c r="C8" s="64" t="s">
        <v>1</v>
      </c>
      <c r="D8" s="91" t="s">
        <v>0</v>
      </c>
      <c r="E8" s="92"/>
      <c r="F8" s="17"/>
    </row>
    <row r="9" spans="1:6" ht="17.25" thickBot="1" x14ac:dyDescent="0.35">
      <c r="A9" s="14"/>
      <c r="B9" s="21"/>
      <c r="C9" s="62" t="str">
        <f>" 20 April - "&amp;TEXT('all data'!$A$2, "dd mmmm yyyy")</f>
        <v xml:space="preserve"> 20 April - 19 July 2020</v>
      </c>
      <c r="D9" s="80" t="str">
        <f>" Week ending "&amp;TEXT('all data'!$A$2, "dd mmmm yyyy")</f>
        <v xml:space="preserve"> Week ending 19 July 2020</v>
      </c>
      <c r="E9" s="81"/>
      <c r="F9" s="17"/>
    </row>
    <row r="10" spans="1:6" ht="17.25" thickTop="1" x14ac:dyDescent="0.3">
      <c r="A10" s="14"/>
      <c r="B10" s="20"/>
      <c r="C10" s="63"/>
      <c r="D10" s="95"/>
      <c r="E10" s="96"/>
      <c r="F10" s="17"/>
    </row>
    <row r="11" spans="1:6" ht="16.5" x14ac:dyDescent="0.3">
      <c r="A11" s="14"/>
      <c r="B11" s="22" t="s">
        <v>267</v>
      </c>
      <c r="C11" s="23">
        <f>INDEX('all data'!$M$2:$M$155,MATCH($C$7,'all data'!$B$2:$B$155,0))</f>
        <v>27958053881</v>
      </c>
      <c r="D11" s="97">
        <f>INDEX('all data'!$AE$2:$AE$155,MATCH($C$7,'all data'!$B$2:$B$155,0))</f>
        <v>2692517887</v>
      </c>
      <c r="E11" s="98"/>
      <c r="F11" s="17"/>
    </row>
    <row r="12" spans="1:6" ht="16.5" x14ac:dyDescent="0.3">
      <c r="A12" s="14"/>
      <c r="B12" s="25" t="s">
        <v>357</v>
      </c>
      <c r="C12" s="24">
        <f>C14-C13</f>
        <v>2865263</v>
      </c>
      <c r="D12" s="99">
        <f>D14-D13</f>
        <v>59717</v>
      </c>
      <c r="E12" s="100"/>
      <c r="F12" s="17"/>
    </row>
    <row r="13" spans="1:6" ht="16.5" x14ac:dyDescent="0.3">
      <c r="A13" s="14"/>
      <c r="B13" s="25" t="s">
        <v>358</v>
      </c>
      <c r="C13" s="24">
        <f>INDEX('all data'!$F$2:$F$155,MATCH($C$7,'all data'!$B$2:$B$155,0))</f>
        <v>980980</v>
      </c>
      <c r="D13" s="99">
        <f>INDEX('all data'!$X$2:$X$155,MATCH($C$7,'all data'!$B$2:$B$155,0))</f>
        <v>158909</v>
      </c>
      <c r="E13" s="100"/>
      <c r="F13" s="17"/>
    </row>
    <row r="14" spans="1:6" ht="16.5" x14ac:dyDescent="0.3">
      <c r="A14" s="14"/>
      <c r="B14" s="25" t="s">
        <v>359</v>
      </c>
      <c r="C14" s="24">
        <f>INDEX('all data'!$D$2:$D$155,MATCH($C$7,'all data'!$B$2:$B$155,0))</f>
        <v>3846243</v>
      </c>
      <c r="D14" s="99">
        <f>INDEX('all data'!$V$2:$V$155,MATCH($C$7,'all data'!$B$2:$B$155,0))</f>
        <v>218626</v>
      </c>
      <c r="E14" s="100"/>
      <c r="F14" s="17"/>
    </row>
    <row r="15" spans="1:6" ht="16.5" x14ac:dyDescent="0.3">
      <c r="A15" s="14"/>
      <c r="B15" s="22" t="s">
        <v>266</v>
      </c>
      <c r="C15" s="24">
        <f>INDEX('all data'!$J$2:$J$155,MATCH($C$7,'all data'!$B$2:$B$155,0))</f>
        <v>3622047</v>
      </c>
      <c r="D15" s="99">
        <f>INDEX('all data'!$AB$2:$AB$155,MATCH($C$7,'all data'!$B$2:$B$155,0))</f>
        <v>348654</v>
      </c>
      <c r="E15" s="100"/>
      <c r="F15" s="17"/>
    </row>
    <row r="16" spans="1:6" ht="16.5" x14ac:dyDescent="0.3">
      <c r="A16" s="14"/>
      <c r="B16" s="22" t="s">
        <v>265</v>
      </c>
      <c r="C16" s="23">
        <f>INDEX('all data'!$N$2:$N$155,MATCH($C$7,'all data'!$B$2:$B$155,0))</f>
        <v>7719</v>
      </c>
      <c r="D16" s="97">
        <f>INDEX('all data'!$AF$2:$AF$155,MATCH($C$7,'all data'!$B$2:$B$155,0))</f>
        <v>7723</v>
      </c>
      <c r="E16" s="98"/>
      <c r="F16" s="17"/>
    </row>
    <row r="17" spans="1:6" ht="16.5" x14ac:dyDescent="0.3">
      <c r="A17" s="14"/>
      <c r="B17" s="22" t="s">
        <v>312</v>
      </c>
      <c r="C17" s="43">
        <f>INDEX('all data'!$O$2:$O$155,MATCH($C$7,'all data'!$B$2:$B$155,0))</f>
        <v>0.95799999999999996</v>
      </c>
      <c r="D17" s="101">
        <f>INDEX('all data'!$AG$2:$AG$155,MATCH($C$7,'all data'!$B$2:$B$155,0))</f>
        <v>0.92</v>
      </c>
      <c r="E17" s="102"/>
      <c r="F17" s="17"/>
    </row>
    <row r="18" spans="1:6" ht="17.25" thickBot="1" x14ac:dyDescent="0.35">
      <c r="A18" s="26"/>
      <c r="B18" s="21"/>
      <c r="C18" s="27"/>
      <c r="D18" s="93"/>
      <c r="E18" s="94"/>
      <c r="F18" s="17"/>
    </row>
    <row r="19" spans="1:6" ht="17.25" thickTop="1" x14ac:dyDescent="0.3">
      <c r="A19" s="14"/>
      <c r="B19" s="15"/>
      <c r="C19" s="15"/>
      <c r="D19" s="15"/>
      <c r="E19" s="15"/>
      <c r="F19" s="17"/>
    </row>
    <row r="20" spans="1:6" ht="16.5" x14ac:dyDescent="0.3">
      <c r="A20" s="14"/>
      <c r="B20" s="15"/>
      <c r="C20" s="15"/>
      <c r="D20" s="15"/>
      <c r="E20" s="15"/>
      <c r="F20" s="17"/>
    </row>
    <row r="21" spans="1:6" ht="16.5" x14ac:dyDescent="0.3">
      <c r="A21" s="14"/>
      <c r="B21" s="15"/>
      <c r="C21" s="15"/>
      <c r="D21" s="15"/>
      <c r="E21" s="15"/>
      <c r="F21" s="17"/>
    </row>
    <row r="22" spans="1:6" ht="16.5" x14ac:dyDescent="0.3">
      <c r="A22" s="14"/>
      <c r="B22" s="15"/>
      <c r="C22" s="15"/>
      <c r="D22" s="15"/>
      <c r="E22" s="15"/>
      <c r="F22" s="17"/>
    </row>
    <row r="23" spans="1:6" ht="16.5" x14ac:dyDescent="0.3">
      <c r="A23" s="14"/>
      <c r="B23" s="15"/>
      <c r="C23" s="15"/>
      <c r="D23" s="15"/>
      <c r="E23" s="15"/>
      <c r="F23" s="17"/>
    </row>
    <row r="24" spans="1:6" ht="16.5" x14ac:dyDescent="0.3">
      <c r="A24" s="14"/>
      <c r="B24" s="15"/>
      <c r="C24" s="15"/>
      <c r="D24" s="15"/>
      <c r="E24" s="15"/>
      <c r="F24" s="17"/>
    </row>
    <row r="25" spans="1:6" ht="16.5" x14ac:dyDescent="0.3">
      <c r="A25" s="14"/>
      <c r="B25" s="15"/>
      <c r="C25" s="15"/>
      <c r="D25" s="15"/>
      <c r="E25" s="15"/>
      <c r="F25" s="17"/>
    </row>
    <row r="26" spans="1:6" ht="16.5" x14ac:dyDescent="0.3">
      <c r="A26" s="14"/>
      <c r="B26" s="15"/>
      <c r="C26" s="15"/>
      <c r="D26" s="15"/>
      <c r="E26" s="15"/>
      <c r="F26" s="17"/>
    </row>
    <row r="27" spans="1:6" ht="16.5" x14ac:dyDescent="0.3">
      <c r="A27" s="14"/>
      <c r="B27" s="15"/>
      <c r="C27" s="15"/>
      <c r="D27" s="15"/>
      <c r="E27" s="15"/>
      <c r="F27" s="17"/>
    </row>
    <row r="28" spans="1:6" ht="16.5" x14ac:dyDescent="0.3">
      <c r="A28" s="14"/>
      <c r="B28" s="15"/>
      <c r="C28" s="15"/>
      <c r="D28" s="15"/>
      <c r="E28" s="15"/>
      <c r="F28" s="17"/>
    </row>
    <row r="29" spans="1:6" ht="16.5" x14ac:dyDescent="0.3">
      <c r="A29" s="14"/>
      <c r="B29" s="15"/>
      <c r="C29" s="15"/>
      <c r="D29" s="15"/>
      <c r="E29" s="15"/>
      <c r="F29" s="17"/>
    </row>
    <row r="30" spans="1:6" ht="16.5" x14ac:dyDescent="0.3">
      <c r="A30" s="14"/>
      <c r="B30" s="15"/>
      <c r="C30" s="15"/>
      <c r="D30" s="15"/>
      <c r="E30" s="15"/>
      <c r="F30" s="17"/>
    </row>
    <row r="31" spans="1:6" ht="16.5" x14ac:dyDescent="0.3">
      <c r="A31" s="14"/>
      <c r="B31" s="15"/>
      <c r="C31" s="15"/>
      <c r="D31" s="15"/>
      <c r="E31" s="15"/>
      <c r="F31" s="17"/>
    </row>
    <row r="32" spans="1:6" ht="16.5" x14ac:dyDescent="0.3">
      <c r="A32" s="14"/>
      <c r="B32" s="15"/>
      <c r="C32" s="15"/>
      <c r="D32" s="15"/>
      <c r="E32" s="15"/>
      <c r="F32" s="17"/>
    </row>
    <row r="33" spans="1:6" ht="16.5" x14ac:dyDescent="0.3">
      <c r="A33" s="14"/>
      <c r="B33" s="15"/>
      <c r="C33" s="15"/>
      <c r="D33" s="15"/>
      <c r="E33" s="15"/>
      <c r="F33" s="17"/>
    </row>
    <row r="34" spans="1:6" ht="16.5" x14ac:dyDescent="0.3">
      <c r="A34" s="14"/>
      <c r="B34" s="15"/>
      <c r="C34" s="15"/>
      <c r="D34" s="15"/>
      <c r="E34" s="15"/>
      <c r="F34" s="17"/>
    </row>
    <row r="35" spans="1:6" ht="16.5" x14ac:dyDescent="0.3">
      <c r="A35" s="14"/>
      <c r="B35" s="15"/>
      <c r="C35" s="15"/>
      <c r="D35" s="15"/>
      <c r="E35" s="15"/>
      <c r="F35" s="17"/>
    </row>
    <row r="36" spans="1:6" ht="16.5" x14ac:dyDescent="0.3">
      <c r="A36" s="14"/>
      <c r="B36" s="15"/>
      <c r="C36" s="15"/>
      <c r="D36" s="15"/>
      <c r="E36" s="15"/>
      <c r="F36" s="17"/>
    </row>
    <row r="37" spans="1:6" ht="16.5" x14ac:dyDescent="0.3">
      <c r="A37" s="14"/>
      <c r="B37" s="15"/>
      <c r="C37" s="15"/>
      <c r="D37" s="15"/>
      <c r="E37" s="15"/>
      <c r="F37" s="17"/>
    </row>
    <row r="38" spans="1:6" ht="16.5" x14ac:dyDescent="0.3">
      <c r="A38" s="14"/>
      <c r="B38" s="15"/>
      <c r="C38" s="15"/>
      <c r="D38" s="15"/>
      <c r="E38" s="15"/>
      <c r="F38" s="17"/>
    </row>
    <row r="39" spans="1:6" ht="18" customHeight="1" x14ac:dyDescent="0.3">
      <c r="A39" s="15"/>
      <c r="B39" s="46" t="s">
        <v>288</v>
      </c>
      <c r="C39" s="15"/>
      <c r="D39" s="15"/>
      <c r="E39" s="15"/>
      <c r="F39" s="15"/>
    </row>
    <row r="40" spans="1:6" x14ac:dyDescent="0.25">
      <c r="A40" s="29"/>
      <c r="B40" s="67"/>
      <c r="C40" s="67"/>
      <c r="D40" s="67"/>
      <c r="E40" s="67"/>
      <c r="F40" s="29"/>
    </row>
    <row r="41" spans="1:6" ht="16.5" x14ac:dyDescent="0.3">
      <c r="A41" s="19"/>
      <c r="B41" s="67"/>
      <c r="C41" s="67"/>
      <c r="D41" s="67"/>
      <c r="E41" s="67"/>
      <c r="F41" s="29"/>
    </row>
    <row r="42" spans="1:6" ht="16.5" x14ac:dyDescent="0.3">
      <c r="A42" s="30"/>
      <c r="B42" s="67"/>
      <c r="C42" s="67"/>
      <c r="D42" s="67"/>
      <c r="E42" s="67"/>
      <c r="F42" s="31"/>
    </row>
    <row r="43" spans="1:6" ht="16.5" x14ac:dyDescent="0.3">
      <c r="A43" s="30"/>
      <c r="B43" s="67"/>
      <c r="C43" s="67"/>
      <c r="D43" s="67"/>
      <c r="E43" s="67"/>
      <c r="F43" s="31"/>
    </row>
    <row r="44" spans="1:6" ht="16.5" x14ac:dyDescent="0.3">
      <c r="A44" s="30"/>
      <c r="B44" s="67"/>
      <c r="C44" s="67"/>
      <c r="D44" s="67"/>
      <c r="E44" s="67"/>
      <c r="F44" s="31"/>
    </row>
    <row r="45" spans="1:6" ht="16.5" x14ac:dyDescent="0.3">
      <c r="A45" s="30"/>
      <c r="B45" s="67"/>
      <c r="C45" s="67"/>
      <c r="D45" s="67"/>
      <c r="E45" s="67"/>
      <c r="F45" s="31"/>
    </row>
    <row r="46" spans="1:6" ht="16.5" x14ac:dyDescent="0.3">
      <c r="A46" s="30"/>
      <c r="B46" s="67"/>
      <c r="C46" s="67"/>
      <c r="D46" s="67"/>
      <c r="E46" s="67"/>
      <c r="F46" s="31"/>
    </row>
    <row r="47" spans="1:6" ht="16.5" x14ac:dyDescent="0.3">
      <c r="A47" s="30"/>
      <c r="B47" s="67"/>
      <c r="C47" s="67"/>
      <c r="D47" s="67"/>
      <c r="E47" s="67"/>
      <c r="F47" s="31"/>
    </row>
    <row r="48" spans="1:6" ht="16.5" x14ac:dyDescent="0.3">
      <c r="A48" s="30"/>
      <c r="B48" s="67"/>
      <c r="C48" s="67"/>
      <c r="D48" s="67"/>
      <c r="E48" s="67"/>
      <c r="F48" s="31"/>
    </row>
    <row r="49" spans="1:9" x14ac:dyDescent="0.25">
      <c r="A49" s="33"/>
      <c r="B49" s="67"/>
      <c r="C49" s="67"/>
      <c r="D49" s="67"/>
      <c r="E49" s="67"/>
      <c r="F49" s="31"/>
    </row>
    <row r="50" spans="1:9" x14ac:dyDescent="0.25">
      <c r="A50" s="33"/>
      <c r="B50" s="67"/>
      <c r="C50" s="67"/>
      <c r="D50" s="67"/>
      <c r="E50" s="67"/>
      <c r="F50" s="31"/>
    </row>
    <row r="51" spans="1:9" x14ac:dyDescent="0.25">
      <c r="A51" s="33"/>
      <c r="B51" s="67"/>
      <c r="C51" s="67"/>
      <c r="D51" s="67"/>
      <c r="E51" s="67"/>
      <c r="F51" s="67"/>
      <c r="G51" s="70"/>
      <c r="H51" s="70"/>
      <c r="I51" s="70"/>
    </row>
    <row r="52" spans="1:9" x14ac:dyDescent="0.25">
      <c r="A52" s="33"/>
      <c r="B52" s="67"/>
      <c r="C52" s="67"/>
      <c r="D52" s="67"/>
      <c r="E52" s="67"/>
      <c r="F52" s="67"/>
      <c r="G52" s="70"/>
      <c r="H52" s="70"/>
      <c r="I52" s="70"/>
    </row>
    <row r="53" spans="1:9" x14ac:dyDescent="0.25">
      <c r="A53" s="33"/>
      <c r="B53" s="67"/>
      <c r="C53" s="67"/>
      <c r="D53" s="67"/>
      <c r="E53" s="67"/>
      <c r="F53" s="67"/>
      <c r="G53" s="70"/>
      <c r="H53" s="70"/>
      <c r="I53" s="70"/>
    </row>
    <row r="54" spans="1:9" x14ac:dyDescent="0.25">
      <c r="A54" s="33"/>
      <c r="B54" s="67"/>
      <c r="C54" s="67"/>
      <c r="D54" s="67"/>
      <c r="E54" s="67"/>
      <c r="F54" s="67"/>
      <c r="G54" s="70"/>
      <c r="H54" s="70"/>
      <c r="I54" s="70"/>
    </row>
    <row r="55" spans="1:9" x14ac:dyDescent="0.25">
      <c r="A55" s="33"/>
      <c r="B55" s="67"/>
      <c r="C55" s="67"/>
      <c r="D55" s="67"/>
      <c r="E55" s="67"/>
      <c r="F55" s="67"/>
      <c r="G55" s="70"/>
      <c r="H55" s="70"/>
      <c r="I55" s="70"/>
    </row>
    <row r="56" spans="1:9" x14ac:dyDescent="0.25">
      <c r="A56" s="33"/>
      <c r="B56" s="31"/>
      <c r="C56" s="31"/>
      <c r="D56" s="31"/>
      <c r="E56" s="67"/>
      <c r="F56" s="67"/>
      <c r="G56" s="70"/>
      <c r="H56" s="70"/>
      <c r="I56" s="70"/>
    </row>
    <row r="57" spans="1:9" x14ac:dyDescent="0.25">
      <c r="A57" s="33"/>
      <c r="B57" s="45"/>
      <c r="C57" s="45"/>
      <c r="D57" s="45"/>
      <c r="E57" s="75"/>
      <c r="F57" s="67"/>
      <c r="G57" s="70"/>
      <c r="H57" s="70"/>
      <c r="I57" s="70"/>
    </row>
    <row r="58" spans="1:9" x14ac:dyDescent="0.25">
      <c r="A58" s="33"/>
      <c r="B58" s="45"/>
      <c r="C58" s="45"/>
      <c r="D58" s="45"/>
      <c r="E58" s="75"/>
      <c r="F58" s="67"/>
      <c r="G58" s="70"/>
      <c r="H58" s="70"/>
      <c r="I58" s="70"/>
    </row>
    <row r="59" spans="1:9" s="65" customFormat="1" ht="16.5" x14ac:dyDescent="0.3">
      <c r="A59" s="33"/>
      <c r="B59" s="45"/>
      <c r="C59" s="34" t="s">
        <v>1</v>
      </c>
      <c r="D59" s="34" t="s">
        <v>0</v>
      </c>
      <c r="E59" s="78"/>
      <c r="F59" s="67"/>
    </row>
    <row r="60" spans="1:9" s="65" customFormat="1" ht="16.5" x14ac:dyDescent="0.3">
      <c r="A60" s="34"/>
      <c r="B60" s="34" t="s">
        <v>289</v>
      </c>
      <c r="C60" s="44">
        <f>VLOOKUP($C$7,'all data'!$B:$AI,14,0)</f>
        <v>0.95799999999999996</v>
      </c>
      <c r="D60" s="44">
        <f>VLOOKUP($C$7,'all data'!$B:$AI,32,0)</f>
        <v>0.92</v>
      </c>
      <c r="E60" s="77"/>
      <c r="F60" s="67"/>
    </row>
    <row r="61" spans="1:9" s="65" customFormat="1" ht="16.5" x14ac:dyDescent="0.3">
      <c r="A61" s="34"/>
      <c r="B61" s="34" t="s">
        <v>290</v>
      </c>
      <c r="C61" s="44">
        <f>VLOOKUP($C$7,'all data'!$B:$AI,15,0)</f>
        <v>0.03</v>
      </c>
      <c r="D61" s="44">
        <f>VLOOKUP($C$7,'all data'!$B:$AI,33,0)</f>
        <v>6.5000000000000002E-2</v>
      </c>
      <c r="E61" s="77"/>
      <c r="F61" s="67"/>
    </row>
    <row r="62" spans="1:9" s="65" customFormat="1" ht="16.5" x14ac:dyDescent="0.3">
      <c r="A62" s="34"/>
      <c r="B62" s="34" t="s">
        <v>291</v>
      </c>
      <c r="C62" s="44">
        <f>VLOOKUP($C$7,'all data'!$B:$AI,16,0)</f>
        <v>1.2E-2</v>
      </c>
      <c r="D62" s="44">
        <f>VLOOKUP($C$7,'all data'!$B:$AI,34,0)</f>
        <v>1.4999999999999999E-2</v>
      </c>
      <c r="E62" s="77"/>
      <c r="F62" s="67"/>
    </row>
    <row r="63" spans="1:9" s="65" customFormat="1" ht="16.5" x14ac:dyDescent="0.25">
      <c r="A63" s="45"/>
      <c r="B63" s="45"/>
      <c r="C63" s="35"/>
      <c r="D63" s="45"/>
      <c r="E63" s="78"/>
      <c r="F63" s="67"/>
    </row>
    <row r="64" spans="1:9" s="65" customFormat="1" ht="16.5" x14ac:dyDescent="0.3">
      <c r="A64" s="34"/>
      <c r="B64" s="34" t="s">
        <v>261</v>
      </c>
      <c r="C64" s="44">
        <f>VLOOKUP($C$7,'all data'!$B:$AI,17,0)</f>
        <v>0.94299999999999995</v>
      </c>
      <c r="D64" s="45"/>
      <c r="E64" s="78"/>
      <c r="F64" s="67"/>
    </row>
    <row r="65" spans="1:9" s="65" customFormat="1" ht="16.5" x14ac:dyDescent="0.3">
      <c r="A65" s="34"/>
      <c r="B65" s="34" t="s">
        <v>262</v>
      </c>
      <c r="C65" s="44">
        <f>VLOOKUP($C$7,'all data'!$B:$AI,18,0)</f>
        <v>1.6E-2</v>
      </c>
      <c r="D65" s="45"/>
      <c r="E65" s="78"/>
      <c r="F65" s="67"/>
    </row>
    <row r="66" spans="1:9" s="65" customFormat="1" ht="16.5" x14ac:dyDescent="0.3">
      <c r="A66" s="34"/>
      <c r="B66" s="34" t="s">
        <v>322</v>
      </c>
      <c r="C66" s="44">
        <f>VLOOKUP($C$7,'all data'!$B:$AI,19,0)</f>
        <v>4.1000000000000002E-2</v>
      </c>
      <c r="D66" s="45"/>
      <c r="E66" s="78"/>
      <c r="F66" s="67"/>
    </row>
    <row r="67" spans="1:9" x14ac:dyDescent="0.25">
      <c r="A67" s="33"/>
      <c r="B67" s="31"/>
      <c r="C67" s="31"/>
      <c r="D67" s="31"/>
      <c r="E67" s="67"/>
      <c r="F67" s="67"/>
      <c r="G67" s="70"/>
      <c r="H67" s="70"/>
      <c r="I67" s="70"/>
    </row>
    <row r="68" spans="1:9" x14ac:dyDescent="0.25">
      <c r="A68" s="33"/>
      <c r="B68" s="31"/>
      <c r="C68" s="31"/>
      <c r="D68" s="31"/>
      <c r="E68" s="67"/>
      <c r="F68" s="67"/>
      <c r="G68" s="70"/>
      <c r="H68" s="70"/>
      <c r="I68" s="70"/>
    </row>
    <row r="69" spans="1:9" x14ac:dyDescent="0.25">
      <c r="A69" s="33"/>
      <c r="B69" s="31"/>
      <c r="C69" s="31"/>
      <c r="D69" s="31"/>
      <c r="E69" s="67"/>
      <c r="F69" s="67"/>
      <c r="G69" s="70"/>
      <c r="H69" s="70"/>
      <c r="I69" s="70"/>
    </row>
    <row r="70" spans="1:9" x14ac:dyDescent="0.25">
      <c r="A70" s="33"/>
      <c r="B70" s="31"/>
      <c r="C70" s="31"/>
      <c r="D70" s="31"/>
      <c r="E70" s="67"/>
      <c r="F70" s="67"/>
      <c r="G70" s="70"/>
      <c r="H70" s="70"/>
      <c r="I70" s="70"/>
    </row>
    <row r="71" spans="1:9" x14ac:dyDescent="0.25">
      <c r="A71" s="69"/>
      <c r="B71" s="31"/>
      <c r="C71" s="31"/>
      <c r="D71" s="31"/>
      <c r="E71" s="67"/>
      <c r="F71" s="67"/>
      <c r="G71" s="70"/>
      <c r="H71" s="70"/>
      <c r="I71" s="70"/>
    </row>
    <row r="72" spans="1:9" x14ac:dyDescent="0.25">
      <c r="A72" s="32"/>
      <c r="B72" s="31"/>
      <c r="C72" s="31"/>
      <c r="D72" s="31"/>
      <c r="E72" s="67"/>
      <c r="F72" s="67"/>
      <c r="G72" s="70"/>
      <c r="H72" s="70"/>
      <c r="I72" s="70"/>
    </row>
    <row r="73" spans="1:9" x14ac:dyDescent="0.25">
      <c r="A73" s="32"/>
      <c r="B73" s="31"/>
      <c r="C73" s="31"/>
      <c r="D73" s="31"/>
      <c r="E73" s="67"/>
      <c r="F73" s="67"/>
      <c r="G73" s="70"/>
      <c r="H73" s="70"/>
      <c r="I73" s="70"/>
    </row>
    <row r="74" spans="1:9" x14ac:dyDescent="0.25">
      <c r="A74" s="32"/>
      <c r="B74" s="31"/>
      <c r="C74" s="31"/>
      <c r="D74" s="31"/>
      <c r="E74" s="67"/>
      <c r="F74" s="67"/>
      <c r="G74" s="70"/>
      <c r="H74" s="70"/>
      <c r="I74" s="70"/>
    </row>
    <row r="75" spans="1:9" x14ac:dyDescent="0.25">
      <c r="A75" s="28"/>
      <c r="B75" s="67"/>
      <c r="C75" s="67"/>
      <c r="D75" s="67"/>
      <c r="E75" s="67"/>
      <c r="F75" s="67"/>
      <c r="G75" s="70"/>
      <c r="H75" s="70"/>
      <c r="I75" s="70"/>
    </row>
    <row r="76" spans="1:9" x14ac:dyDescent="0.2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1" workbookViewId="0">
      <selection activeCell="D2" sqref="D2:N2"/>
    </sheetView>
  </sheetViews>
  <sheetFormatPr defaultRowHeight="15" x14ac:dyDescent="0.25"/>
  <cols>
    <col min="1" max="1" width="0" hidden="1" customWidth="1"/>
    <col min="2" max="3" width="50.7109375" customWidth="1"/>
    <col min="4" max="5" width="16.7109375" style="7" customWidth="1"/>
    <col min="6" max="6" width="15.28515625" customWidth="1"/>
    <col min="7" max="7" width="16.85546875" customWidth="1"/>
    <col min="8" max="8" width="17.140625" customWidth="1"/>
    <col min="9" max="9" width="15.28515625" customWidth="1"/>
    <col min="10" max="11" width="16.7109375" style="7" customWidth="1"/>
    <col min="12" max="14" width="16.7109375" customWidth="1"/>
  </cols>
  <sheetData>
    <row r="1" spans="1:14" s="4" customFormat="1" ht="115.5" customHeight="1" thickTop="1" thickBot="1" x14ac:dyDescent="0.35">
      <c r="A1" s="5"/>
      <c r="B1" s="9"/>
      <c r="C1" s="73"/>
      <c r="D1" s="105"/>
      <c r="E1" s="105"/>
      <c r="F1" s="105"/>
      <c r="G1" s="105"/>
      <c r="H1" s="105"/>
      <c r="I1" s="105"/>
      <c r="J1" s="105"/>
      <c r="K1" s="105"/>
      <c r="L1" s="105"/>
      <c r="M1" s="105"/>
      <c r="N1" s="105"/>
    </row>
    <row r="2" spans="1:14" s="6" customFormat="1" ht="21.75" thickTop="1" thickBot="1" x14ac:dyDescent="0.4">
      <c r="B2" s="103" t="s">
        <v>264</v>
      </c>
      <c r="C2" s="104"/>
      <c r="D2" s="106" t="str">
        <f>" Early release scheme data cumulative to "&amp;TEXT('all data'!$A$2, "dd mmmm yyyy")</f>
        <v xml:space="preserve"> Early release scheme data cumulative to 19 July 2020</v>
      </c>
      <c r="E2" s="107"/>
      <c r="F2" s="107"/>
      <c r="G2" s="107"/>
      <c r="H2" s="107"/>
      <c r="I2" s="107"/>
      <c r="J2" s="107"/>
      <c r="K2" s="107"/>
      <c r="L2" s="107"/>
      <c r="M2" s="107"/>
      <c r="N2" s="107"/>
    </row>
    <row r="3" spans="1:14" ht="50.25" thickBot="1" x14ac:dyDescent="0.3">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25">
      <c r="A4"/>
      <c r="B4" s="47" t="s">
        <v>279</v>
      </c>
      <c r="C4" s="47" t="s">
        <v>278</v>
      </c>
      <c r="D4" s="48">
        <v>3846243</v>
      </c>
      <c r="E4" s="48">
        <v>2865263</v>
      </c>
      <c r="F4" s="48">
        <v>980980</v>
      </c>
      <c r="G4" s="74">
        <v>29678239398.940006</v>
      </c>
      <c r="H4" s="74">
        <v>21222917571.260006</v>
      </c>
      <c r="I4" s="74">
        <v>8455321827.6799994</v>
      </c>
      <c r="J4" s="48">
        <v>3622047</v>
      </c>
      <c r="K4" s="49">
        <v>27958053881</v>
      </c>
      <c r="L4" s="49">
        <v>7719</v>
      </c>
      <c r="M4" s="50">
        <v>0.95799999999999996</v>
      </c>
      <c r="N4" s="50">
        <v>0.03</v>
      </c>
    </row>
    <row r="5" spans="1:14" s="51" customFormat="1" x14ac:dyDescent="0.25">
      <c r="A5"/>
      <c r="B5" s="47" t="s">
        <v>321</v>
      </c>
      <c r="C5" s="47" t="s">
        <v>278</v>
      </c>
      <c r="D5" s="48">
        <v>66</v>
      </c>
      <c r="E5" s="48">
        <v>49</v>
      </c>
      <c r="F5" s="48">
        <v>17</v>
      </c>
      <c r="G5" s="74">
        <v>605540</v>
      </c>
      <c r="H5" s="74">
        <v>437040</v>
      </c>
      <c r="I5" s="74">
        <v>168500</v>
      </c>
      <c r="J5" s="48">
        <v>61</v>
      </c>
      <c r="K5" s="49">
        <v>555540</v>
      </c>
      <c r="L5" s="49">
        <v>9107</v>
      </c>
      <c r="M5" s="50">
        <v>0.82</v>
      </c>
      <c r="N5" s="50">
        <v>0.14799999999999999</v>
      </c>
    </row>
    <row r="6" spans="1:14" x14ac:dyDescent="0.25">
      <c r="B6" s="47" t="s">
        <v>2</v>
      </c>
      <c r="C6" s="47" t="s">
        <v>3</v>
      </c>
      <c r="D6" s="48">
        <v>296</v>
      </c>
      <c r="E6" s="48">
        <v>212</v>
      </c>
      <c r="F6" s="48">
        <v>84</v>
      </c>
      <c r="G6" s="74">
        <v>2815682.25</v>
      </c>
      <c r="H6" s="74">
        <v>2020982.25</v>
      </c>
      <c r="I6" s="74">
        <v>794700</v>
      </c>
      <c r="J6" s="48">
        <v>272</v>
      </c>
      <c r="K6" s="49">
        <v>2608883</v>
      </c>
      <c r="L6" s="49">
        <v>9591</v>
      </c>
      <c r="M6" s="50">
        <v>0.61</v>
      </c>
      <c r="N6" s="50">
        <v>0.30499999999999999</v>
      </c>
    </row>
    <row r="7" spans="1:14" x14ac:dyDescent="0.25">
      <c r="B7" s="47" t="s">
        <v>4</v>
      </c>
      <c r="C7" s="47" t="s">
        <v>5</v>
      </c>
      <c r="D7" s="48">
        <v>313</v>
      </c>
      <c r="E7" s="48">
        <v>217</v>
      </c>
      <c r="F7" s="48">
        <v>96</v>
      </c>
      <c r="G7" s="74">
        <v>3062447</v>
      </c>
      <c r="H7" s="74">
        <v>2117743</v>
      </c>
      <c r="I7" s="74">
        <v>944704</v>
      </c>
      <c r="J7" s="48">
        <v>265</v>
      </c>
      <c r="K7" s="49">
        <v>2575723</v>
      </c>
      <c r="L7" s="49">
        <v>9720</v>
      </c>
      <c r="M7" s="50">
        <v>0.98499999999999999</v>
      </c>
      <c r="N7" s="50">
        <v>8.0000000000000002E-3</v>
      </c>
    </row>
    <row r="8" spans="1:14" x14ac:dyDescent="0.25">
      <c r="B8" s="47" t="s">
        <v>6</v>
      </c>
      <c r="C8" s="47" t="s">
        <v>7</v>
      </c>
      <c r="D8" s="48">
        <v>3839</v>
      </c>
      <c r="E8" s="48">
        <v>3243</v>
      </c>
      <c r="F8" s="48">
        <v>596</v>
      </c>
      <c r="G8" s="74">
        <v>28750130</v>
      </c>
      <c r="H8" s="74">
        <v>23888984</v>
      </c>
      <c r="I8" s="74">
        <v>4861146</v>
      </c>
      <c r="J8" s="48">
        <v>3395</v>
      </c>
      <c r="K8" s="49">
        <v>26015556</v>
      </c>
      <c r="L8" s="49">
        <v>7663</v>
      </c>
      <c r="M8" s="50">
        <v>0.85299999999999998</v>
      </c>
      <c r="N8" s="50">
        <v>6.4000000000000001E-2</v>
      </c>
    </row>
    <row r="9" spans="1:14" x14ac:dyDescent="0.25">
      <c r="B9" s="47" t="s">
        <v>8</v>
      </c>
      <c r="C9" s="47" t="s">
        <v>9</v>
      </c>
      <c r="D9" s="48">
        <v>4023</v>
      </c>
      <c r="E9" s="48">
        <v>3075</v>
      </c>
      <c r="F9" s="48">
        <v>948</v>
      </c>
      <c r="G9" s="74">
        <v>33214309</v>
      </c>
      <c r="H9" s="74">
        <v>24891808</v>
      </c>
      <c r="I9" s="74">
        <v>8322501</v>
      </c>
      <c r="J9" s="48">
        <v>3749</v>
      </c>
      <c r="K9" s="49">
        <v>29524045</v>
      </c>
      <c r="L9" s="49">
        <v>7875</v>
      </c>
      <c r="M9" s="50">
        <v>0.98899999999999999</v>
      </c>
      <c r="N9" s="50">
        <v>6.0000000000000001E-3</v>
      </c>
    </row>
    <row r="10" spans="1:14" x14ac:dyDescent="0.2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2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25">
      <c r="B12" s="47" t="s">
        <v>12</v>
      </c>
      <c r="C12" s="47" t="s">
        <v>13</v>
      </c>
      <c r="D12" s="48">
        <v>3105</v>
      </c>
      <c r="E12" s="48">
        <v>2087</v>
      </c>
      <c r="F12" s="48">
        <v>1018</v>
      </c>
      <c r="G12" s="74">
        <v>29458670.109999999</v>
      </c>
      <c r="H12" s="74">
        <v>19702238.740000002</v>
      </c>
      <c r="I12" s="74">
        <v>9756431.3699999992</v>
      </c>
      <c r="J12" s="48">
        <v>2865</v>
      </c>
      <c r="K12" s="49">
        <v>27156526</v>
      </c>
      <c r="L12" s="49">
        <v>9479</v>
      </c>
      <c r="M12" s="50">
        <v>0.98899999999999999</v>
      </c>
      <c r="N12" s="50">
        <v>6.0000000000000001E-3</v>
      </c>
    </row>
    <row r="13" spans="1:14" x14ac:dyDescent="0.25">
      <c r="B13" s="47" t="s">
        <v>14</v>
      </c>
      <c r="C13" s="47" t="s">
        <v>7</v>
      </c>
      <c r="D13" s="48">
        <v>8621</v>
      </c>
      <c r="E13" s="48">
        <v>6445</v>
      </c>
      <c r="F13" s="48">
        <v>2176</v>
      </c>
      <c r="G13" s="74">
        <v>71061179.560000002</v>
      </c>
      <c r="H13" s="74">
        <v>51785719.859999999</v>
      </c>
      <c r="I13" s="74">
        <v>19275459.699999999</v>
      </c>
      <c r="J13" s="48">
        <v>8240</v>
      </c>
      <c r="K13" s="49">
        <v>68080229</v>
      </c>
      <c r="L13" s="49">
        <v>8262</v>
      </c>
      <c r="M13" s="50">
        <v>0.96799999999999997</v>
      </c>
      <c r="N13" s="50">
        <v>2.5999999999999999E-2</v>
      </c>
    </row>
    <row r="14" spans="1:14" x14ac:dyDescent="0.25">
      <c r="B14" s="47" t="s">
        <v>15</v>
      </c>
      <c r="C14" s="47" t="s">
        <v>16</v>
      </c>
      <c r="D14" s="48">
        <v>58</v>
      </c>
      <c r="E14" s="48">
        <v>42</v>
      </c>
      <c r="F14" s="48">
        <v>16</v>
      </c>
      <c r="G14" s="74">
        <v>533674</v>
      </c>
      <c r="H14" s="74">
        <v>376674</v>
      </c>
      <c r="I14" s="74">
        <v>157000</v>
      </c>
      <c r="J14" s="48">
        <v>58</v>
      </c>
      <c r="K14" s="49">
        <v>533674</v>
      </c>
      <c r="L14" s="49">
        <v>9201</v>
      </c>
      <c r="M14" s="50">
        <v>1</v>
      </c>
      <c r="N14" s="50">
        <v>0</v>
      </c>
    </row>
    <row r="15" spans="1:14" x14ac:dyDescent="0.25">
      <c r="B15" s="47" t="s">
        <v>17</v>
      </c>
      <c r="C15" s="47" t="s">
        <v>3</v>
      </c>
      <c r="D15" s="48">
        <v>17530</v>
      </c>
      <c r="E15" s="48">
        <v>12851</v>
      </c>
      <c r="F15" s="48">
        <v>4679</v>
      </c>
      <c r="G15" s="74">
        <v>148789971.94</v>
      </c>
      <c r="H15" s="74">
        <v>105637420.94</v>
      </c>
      <c r="I15" s="74">
        <v>43152551</v>
      </c>
      <c r="J15" s="48">
        <v>16128</v>
      </c>
      <c r="K15" s="49">
        <v>139124508</v>
      </c>
      <c r="L15" s="49">
        <v>8626</v>
      </c>
      <c r="M15" s="50">
        <v>0.69399999999999995</v>
      </c>
      <c r="N15" s="50">
        <v>0.21099999999999999</v>
      </c>
    </row>
    <row r="16" spans="1:14" x14ac:dyDescent="0.25">
      <c r="B16" s="47" t="s">
        <v>18</v>
      </c>
      <c r="C16" s="47" t="s">
        <v>19</v>
      </c>
      <c r="D16" s="48">
        <v>3592</v>
      </c>
      <c r="E16" s="48">
        <v>2452</v>
      </c>
      <c r="F16" s="48">
        <v>1140</v>
      </c>
      <c r="G16" s="74">
        <v>34765424</v>
      </c>
      <c r="H16" s="74">
        <v>23613806</v>
      </c>
      <c r="I16" s="74">
        <v>11151618</v>
      </c>
      <c r="J16" s="48">
        <v>3375</v>
      </c>
      <c r="K16" s="49">
        <v>32688007</v>
      </c>
      <c r="L16" s="49">
        <v>9685</v>
      </c>
      <c r="M16" s="50">
        <v>0.94399999999999995</v>
      </c>
      <c r="N16" s="50">
        <v>5.0999999999999997E-2</v>
      </c>
    </row>
    <row r="17" spans="2:14" x14ac:dyDescent="0.25">
      <c r="B17" s="47" t="s">
        <v>20</v>
      </c>
      <c r="C17" s="47" t="s">
        <v>21</v>
      </c>
      <c r="D17" s="48">
        <v>4363</v>
      </c>
      <c r="E17" s="48">
        <v>3549</v>
      </c>
      <c r="F17" s="48">
        <v>814</v>
      </c>
      <c r="G17" s="74">
        <v>36249100</v>
      </c>
      <c r="H17" s="74">
        <v>28792674</v>
      </c>
      <c r="I17" s="74">
        <v>7456426</v>
      </c>
      <c r="J17" s="48">
        <v>4319</v>
      </c>
      <c r="K17" s="49">
        <v>35933394</v>
      </c>
      <c r="L17" s="49">
        <v>8320</v>
      </c>
      <c r="M17" s="50">
        <v>0.70799999999999996</v>
      </c>
      <c r="N17" s="50">
        <v>0.115</v>
      </c>
    </row>
    <row r="18" spans="2:14" x14ac:dyDescent="0.25">
      <c r="B18" s="47" t="s">
        <v>22</v>
      </c>
      <c r="C18" s="47" t="s">
        <v>23</v>
      </c>
      <c r="D18" s="48">
        <v>1119</v>
      </c>
      <c r="E18" s="48">
        <v>863</v>
      </c>
      <c r="F18" s="48">
        <v>256</v>
      </c>
      <c r="G18" s="74">
        <v>8157567</v>
      </c>
      <c r="H18" s="74">
        <v>6081052</v>
      </c>
      <c r="I18" s="74">
        <v>2076515</v>
      </c>
      <c r="J18" s="48">
        <v>1022</v>
      </c>
      <c r="K18" s="49">
        <v>7399270</v>
      </c>
      <c r="L18" s="49">
        <v>7240</v>
      </c>
      <c r="M18" s="50">
        <v>0.98799999999999999</v>
      </c>
      <c r="N18" s="50">
        <v>1.2E-2</v>
      </c>
    </row>
    <row r="19" spans="2:14" x14ac:dyDescent="0.25">
      <c r="B19" s="47" t="s">
        <v>24</v>
      </c>
      <c r="C19" s="47" t="s">
        <v>25</v>
      </c>
      <c r="D19" s="48">
        <v>1669</v>
      </c>
      <c r="E19" s="48">
        <v>1451</v>
      </c>
      <c r="F19" s="48">
        <v>218</v>
      </c>
      <c r="G19" s="74">
        <v>10380250</v>
      </c>
      <c r="H19" s="74">
        <v>8768840</v>
      </c>
      <c r="I19" s="74">
        <v>1611410</v>
      </c>
      <c r="J19" s="48">
        <v>1520</v>
      </c>
      <c r="K19" s="49">
        <v>9454239</v>
      </c>
      <c r="L19" s="49">
        <v>6220</v>
      </c>
      <c r="M19" s="50">
        <v>0.93799999999999994</v>
      </c>
      <c r="N19" s="50">
        <v>3.2000000000000001E-2</v>
      </c>
    </row>
    <row r="20" spans="2:14" x14ac:dyDescent="0.25">
      <c r="B20" s="47" t="s">
        <v>26</v>
      </c>
      <c r="C20" s="47" t="s">
        <v>27</v>
      </c>
      <c r="D20" s="48">
        <v>7889</v>
      </c>
      <c r="E20" s="48">
        <v>5933</v>
      </c>
      <c r="F20" s="48">
        <v>1956</v>
      </c>
      <c r="G20" s="74">
        <v>62172251</v>
      </c>
      <c r="H20" s="74">
        <v>44797202</v>
      </c>
      <c r="I20" s="74">
        <v>17375049</v>
      </c>
      <c r="J20" s="48">
        <v>7143</v>
      </c>
      <c r="K20" s="49">
        <v>55901821</v>
      </c>
      <c r="L20" s="49">
        <v>7826</v>
      </c>
      <c r="M20" s="50">
        <v>0.92700000000000005</v>
      </c>
      <c r="N20" s="50">
        <v>5.3999999999999999E-2</v>
      </c>
    </row>
    <row r="21" spans="2:14" x14ac:dyDescent="0.25">
      <c r="B21" s="47" t="s">
        <v>28</v>
      </c>
      <c r="C21" s="47" t="s">
        <v>29</v>
      </c>
      <c r="D21" s="48">
        <v>26157</v>
      </c>
      <c r="E21" s="48">
        <v>19882</v>
      </c>
      <c r="F21" s="48">
        <v>6275</v>
      </c>
      <c r="G21" s="74">
        <v>194889253</v>
      </c>
      <c r="H21" s="74">
        <v>143752805</v>
      </c>
      <c r="I21" s="74">
        <v>51136448</v>
      </c>
      <c r="J21" s="48">
        <v>24189</v>
      </c>
      <c r="K21" s="49">
        <v>180990110</v>
      </c>
      <c r="L21" s="49">
        <v>7482</v>
      </c>
      <c r="M21" s="50">
        <v>0.98499999999999999</v>
      </c>
      <c r="N21" s="50">
        <v>0.01</v>
      </c>
    </row>
    <row r="22" spans="2:14" x14ac:dyDescent="0.25">
      <c r="B22" s="47" t="s">
        <v>30</v>
      </c>
      <c r="C22" s="47" t="s">
        <v>31</v>
      </c>
      <c r="D22" s="48">
        <v>519876</v>
      </c>
      <c r="E22" s="48">
        <v>390386</v>
      </c>
      <c r="F22" s="48">
        <v>129490</v>
      </c>
      <c r="G22" s="74">
        <v>4011257954</v>
      </c>
      <c r="H22" s="74">
        <v>2900983395</v>
      </c>
      <c r="I22" s="74">
        <v>1110274559</v>
      </c>
      <c r="J22" s="48">
        <v>487222</v>
      </c>
      <c r="K22" s="49">
        <v>3765267047</v>
      </c>
      <c r="L22" s="49">
        <v>7728</v>
      </c>
      <c r="M22" s="50">
        <v>0.97199999999999998</v>
      </c>
      <c r="N22" s="50">
        <v>1.4999999999999999E-2</v>
      </c>
    </row>
    <row r="23" spans="2:14" x14ac:dyDescent="0.25">
      <c r="B23" s="47" t="s">
        <v>32</v>
      </c>
      <c r="C23" s="47" t="s">
        <v>33</v>
      </c>
      <c r="D23" s="48">
        <v>52071</v>
      </c>
      <c r="E23" s="48">
        <v>48241</v>
      </c>
      <c r="F23" s="48">
        <v>3830</v>
      </c>
      <c r="G23" s="74">
        <v>123409320</v>
      </c>
      <c r="H23" s="74">
        <v>117161494</v>
      </c>
      <c r="I23" s="74">
        <v>6247826</v>
      </c>
      <c r="J23" s="48">
        <v>48192</v>
      </c>
      <c r="K23" s="49">
        <v>107269548</v>
      </c>
      <c r="L23" s="49">
        <v>2226</v>
      </c>
      <c r="M23" s="50">
        <v>0.97699999999999998</v>
      </c>
      <c r="N23" s="50">
        <v>1.4999999999999999E-2</v>
      </c>
    </row>
    <row r="24" spans="2:14" x14ac:dyDescent="0.25">
      <c r="B24" s="47" t="s">
        <v>34</v>
      </c>
      <c r="C24" s="47" t="s">
        <v>35</v>
      </c>
      <c r="D24" s="48">
        <v>1039</v>
      </c>
      <c r="E24" s="48">
        <v>739</v>
      </c>
      <c r="F24" s="48">
        <v>300</v>
      </c>
      <c r="G24" s="74">
        <v>9941605.8300000001</v>
      </c>
      <c r="H24" s="74">
        <v>7050410.8300000001</v>
      </c>
      <c r="I24" s="74">
        <v>2891195</v>
      </c>
      <c r="J24" s="48">
        <v>888</v>
      </c>
      <c r="K24" s="49">
        <v>8480834</v>
      </c>
      <c r="L24" s="49">
        <v>9550</v>
      </c>
      <c r="M24" s="50">
        <v>0.64500000000000002</v>
      </c>
      <c r="N24" s="50">
        <v>0.26500000000000001</v>
      </c>
    </row>
    <row r="25" spans="2:14" x14ac:dyDescent="0.25">
      <c r="B25" s="47" t="s">
        <v>36</v>
      </c>
      <c r="C25" s="47" t="s">
        <v>37</v>
      </c>
      <c r="D25" s="48">
        <v>462</v>
      </c>
      <c r="E25" s="48">
        <v>305</v>
      </c>
      <c r="F25" s="48">
        <v>157</v>
      </c>
      <c r="G25" s="74">
        <v>4395437</v>
      </c>
      <c r="H25" s="74">
        <v>2877975</v>
      </c>
      <c r="I25" s="74">
        <v>1517462</v>
      </c>
      <c r="J25" s="48">
        <v>439</v>
      </c>
      <c r="K25" s="49">
        <v>4198763</v>
      </c>
      <c r="L25" s="49">
        <v>9564</v>
      </c>
      <c r="M25" s="50">
        <v>0.98899999999999999</v>
      </c>
      <c r="N25" s="50">
        <v>1.0999999999999999E-2</v>
      </c>
    </row>
    <row r="26" spans="2:14" x14ac:dyDescent="0.25">
      <c r="B26" s="47" t="s">
        <v>38</v>
      </c>
      <c r="C26" s="47" t="s">
        <v>39</v>
      </c>
      <c r="D26" s="48">
        <v>15</v>
      </c>
      <c r="E26" s="48">
        <v>11</v>
      </c>
      <c r="F26" s="48">
        <v>4</v>
      </c>
      <c r="G26" s="74">
        <v>150000</v>
      </c>
      <c r="H26" s="74">
        <v>110000</v>
      </c>
      <c r="I26" s="74">
        <v>40000</v>
      </c>
      <c r="J26" s="48">
        <v>15</v>
      </c>
      <c r="K26" s="49">
        <v>150000</v>
      </c>
      <c r="L26" s="49">
        <v>10000</v>
      </c>
      <c r="M26" s="50">
        <v>0.73299999999999998</v>
      </c>
      <c r="N26" s="50">
        <v>0.2</v>
      </c>
    </row>
    <row r="27" spans="2:14" x14ac:dyDescent="0.25">
      <c r="B27" s="47" t="s">
        <v>40</v>
      </c>
      <c r="C27" s="47" t="s">
        <v>41</v>
      </c>
      <c r="D27" s="48">
        <v>409</v>
      </c>
      <c r="E27" s="48">
        <v>276</v>
      </c>
      <c r="F27" s="48">
        <v>133</v>
      </c>
      <c r="G27" s="74">
        <v>3887914.46</v>
      </c>
      <c r="H27" s="74">
        <v>2605523.46</v>
      </c>
      <c r="I27" s="74">
        <v>1282391</v>
      </c>
      <c r="J27" s="48">
        <v>368</v>
      </c>
      <c r="K27" s="49">
        <v>3493292</v>
      </c>
      <c r="L27" s="49">
        <v>9493</v>
      </c>
      <c r="M27" s="50">
        <v>0.96199999999999997</v>
      </c>
      <c r="N27" s="50">
        <v>1.6E-2</v>
      </c>
    </row>
    <row r="28" spans="2:14" x14ac:dyDescent="0.25">
      <c r="B28" s="47" t="s">
        <v>42</v>
      </c>
      <c r="C28" s="47" t="s">
        <v>43</v>
      </c>
      <c r="D28" s="48">
        <v>27105</v>
      </c>
      <c r="E28" s="48">
        <v>18830</v>
      </c>
      <c r="F28" s="48">
        <v>8275</v>
      </c>
      <c r="G28" s="74">
        <v>238413008.16</v>
      </c>
      <c r="H28" s="74">
        <v>163283978.16</v>
      </c>
      <c r="I28" s="74">
        <v>75129030</v>
      </c>
      <c r="J28" s="48">
        <v>25509</v>
      </c>
      <c r="K28" s="49">
        <v>225208905</v>
      </c>
      <c r="L28" s="49">
        <v>8829</v>
      </c>
      <c r="M28" s="50">
        <v>0.97799999999999998</v>
      </c>
      <c r="N28" s="50">
        <v>1.6E-2</v>
      </c>
    </row>
    <row r="29" spans="2:14" x14ac:dyDescent="0.25">
      <c r="B29" s="47" t="s">
        <v>44</v>
      </c>
      <c r="C29" s="47" t="s">
        <v>45</v>
      </c>
      <c r="D29" s="48">
        <v>39921</v>
      </c>
      <c r="E29" s="48">
        <v>29741</v>
      </c>
      <c r="F29" s="48">
        <v>10180</v>
      </c>
      <c r="G29" s="74">
        <v>313926797.21999997</v>
      </c>
      <c r="H29" s="74">
        <v>222922311.27999997</v>
      </c>
      <c r="I29" s="74">
        <v>91004485.939999998</v>
      </c>
      <c r="J29" s="48">
        <v>35921</v>
      </c>
      <c r="K29" s="49">
        <v>281038996</v>
      </c>
      <c r="L29" s="49">
        <v>7824</v>
      </c>
      <c r="M29" s="50">
        <v>0.95099999999999996</v>
      </c>
      <c r="N29" s="50">
        <v>3.4000000000000002E-2</v>
      </c>
    </row>
    <row r="30" spans="2:14" x14ac:dyDescent="0.25">
      <c r="B30" s="47" t="s">
        <v>48</v>
      </c>
      <c r="C30" s="47" t="s">
        <v>49</v>
      </c>
      <c r="D30" s="48">
        <v>2178</v>
      </c>
      <c r="E30" s="48">
        <v>1626</v>
      </c>
      <c r="F30" s="48">
        <v>552</v>
      </c>
      <c r="G30" s="74">
        <v>17406453</v>
      </c>
      <c r="H30" s="74">
        <v>12619757</v>
      </c>
      <c r="I30" s="74">
        <v>4786696</v>
      </c>
      <c r="J30" s="48">
        <v>2042</v>
      </c>
      <c r="K30" s="49">
        <v>16356567</v>
      </c>
      <c r="L30" s="49">
        <v>8010</v>
      </c>
      <c r="M30" s="50">
        <v>0.98099999999999998</v>
      </c>
      <c r="N30" s="50">
        <v>1.0999999999999999E-2</v>
      </c>
    </row>
    <row r="31" spans="2:14" x14ac:dyDescent="0.25">
      <c r="B31" s="47" t="s">
        <v>52</v>
      </c>
      <c r="C31" s="47" t="s">
        <v>53</v>
      </c>
      <c r="D31" s="48">
        <v>954</v>
      </c>
      <c r="E31" s="48">
        <v>678</v>
      </c>
      <c r="F31" s="48">
        <v>276</v>
      </c>
      <c r="G31" s="74">
        <v>8902912</v>
      </c>
      <c r="H31" s="74">
        <v>6330769</v>
      </c>
      <c r="I31" s="74">
        <v>2572143</v>
      </c>
      <c r="J31" s="48">
        <v>841</v>
      </c>
      <c r="K31" s="49">
        <v>7844341</v>
      </c>
      <c r="L31" s="49">
        <v>9327</v>
      </c>
      <c r="M31" s="50">
        <v>0.92200000000000004</v>
      </c>
      <c r="N31" s="50">
        <v>5.6000000000000001E-2</v>
      </c>
    </row>
    <row r="32" spans="2:14" x14ac:dyDescent="0.25">
      <c r="B32" s="47" t="s">
        <v>54</v>
      </c>
      <c r="C32" s="47" t="s">
        <v>55</v>
      </c>
      <c r="D32" s="48">
        <v>16271</v>
      </c>
      <c r="E32" s="48">
        <v>11831</v>
      </c>
      <c r="F32" s="48">
        <v>4440</v>
      </c>
      <c r="G32" s="74">
        <v>126860470</v>
      </c>
      <c r="H32" s="74">
        <v>89700409</v>
      </c>
      <c r="I32" s="74">
        <v>37160061</v>
      </c>
      <c r="J32" s="48">
        <v>15267</v>
      </c>
      <c r="K32" s="49">
        <v>119790155</v>
      </c>
      <c r="L32" s="49">
        <v>7846</v>
      </c>
      <c r="M32" s="50">
        <v>0.98199999999999998</v>
      </c>
      <c r="N32" s="50">
        <v>1.0999999999999999E-2</v>
      </c>
    </row>
    <row r="33" spans="2:14" x14ac:dyDescent="0.25">
      <c r="B33" s="47" t="s">
        <v>56</v>
      </c>
      <c r="C33" s="47" t="s">
        <v>57</v>
      </c>
      <c r="D33" s="48">
        <v>86893</v>
      </c>
      <c r="E33" s="48">
        <v>64022</v>
      </c>
      <c r="F33" s="48">
        <v>22871</v>
      </c>
      <c r="G33" s="74">
        <v>692632619</v>
      </c>
      <c r="H33" s="74">
        <v>494898207</v>
      </c>
      <c r="I33" s="74">
        <v>197734412</v>
      </c>
      <c r="J33" s="48">
        <v>84802</v>
      </c>
      <c r="K33" s="49">
        <v>680790825</v>
      </c>
      <c r="L33" s="49">
        <v>8028</v>
      </c>
      <c r="M33" s="50">
        <v>0.98199999999999998</v>
      </c>
      <c r="N33" s="50">
        <v>1.4999999999999999E-2</v>
      </c>
    </row>
    <row r="34" spans="2:14" x14ac:dyDescent="0.25">
      <c r="B34" s="47" t="s">
        <v>58</v>
      </c>
      <c r="C34" s="47" t="s">
        <v>57</v>
      </c>
      <c r="D34" s="48">
        <v>2304</v>
      </c>
      <c r="E34" s="48">
        <v>1581</v>
      </c>
      <c r="F34" s="48">
        <v>723</v>
      </c>
      <c r="G34" s="74">
        <v>21878084</v>
      </c>
      <c r="H34" s="74">
        <v>15012406</v>
      </c>
      <c r="I34" s="74">
        <v>6865678</v>
      </c>
      <c r="J34" s="48">
        <v>2285</v>
      </c>
      <c r="K34" s="49">
        <v>21640110</v>
      </c>
      <c r="L34" s="49">
        <v>9471</v>
      </c>
      <c r="M34" s="50">
        <v>0.995</v>
      </c>
      <c r="N34" s="50">
        <v>4.0000000000000001E-3</v>
      </c>
    </row>
    <row r="35" spans="2:14" x14ac:dyDescent="0.25">
      <c r="B35" s="47" t="s">
        <v>59</v>
      </c>
      <c r="C35" s="47" t="s">
        <v>7</v>
      </c>
      <c r="D35" s="48">
        <v>3517</v>
      </c>
      <c r="E35" s="48">
        <v>2572</v>
      </c>
      <c r="F35" s="48">
        <v>945</v>
      </c>
      <c r="G35" s="74">
        <v>31862615</v>
      </c>
      <c r="H35" s="74">
        <v>23172665</v>
      </c>
      <c r="I35" s="74">
        <v>8689950</v>
      </c>
      <c r="J35" s="48">
        <v>3286</v>
      </c>
      <c r="K35" s="49">
        <v>29742276</v>
      </c>
      <c r="L35" s="49">
        <v>9051</v>
      </c>
      <c r="M35" s="50">
        <v>0.95</v>
      </c>
      <c r="N35" s="50">
        <v>2.5999999999999999E-2</v>
      </c>
    </row>
    <row r="36" spans="2:14" x14ac:dyDescent="0.25">
      <c r="B36" s="47" t="s">
        <v>63</v>
      </c>
      <c r="C36" s="47" t="s">
        <v>64</v>
      </c>
      <c r="D36" s="48">
        <v>9569</v>
      </c>
      <c r="E36" s="48">
        <v>6579</v>
      </c>
      <c r="F36" s="48">
        <v>2990</v>
      </c>
      <c r="G36" s="74">
        <v>86809221</v>
      </c>
      <c r="H36" s="74">
        <v>59437611</v>
      </c>
      <c r="I36" s="74">
        <v>27371610</v>
      </c>
      <c r="J36" s="48">
        <v>9456</v>
      </c>
      <c r="K36" s="49">
        <v>85913613</v>
      </c>
      <c r="L36" s="49">
        <v>9086</v>
      </c>
      <c r="M36" s="50">
        <v>0.995</v>
      </c>
      <c r="N36" s="50">
        <v>4.0000000000000001E-3</v>
      </c>
    </row>
    <row r="37" spans="2:14" x14ac:dyDescent="0.25">
      <c r="B37" s="47" t="s">
        <v>65</v>
      </c>
      <c r="C37" s="47" t="s">
        <v>57</v>
      </c>
      <c r="D37" s="48">
        <v>76504</v>
      </c>
      <c r="E37" s="48">
        <v>61992</v>
      </c>
      <c r="F37" s="48">
        <v>14512</v>
      </c>
      <c r="G37" s="74">
        <v>531031753</v>
      </c>
      <c r="H37" s="74">
        <v>420033450</v>
      </c>
      <c r="I37" s="74">
        <v>110998303</v>
      </c>
      <c r="J37" s="48">
        <v>75473</v>
      </c>
      <c r="K37" s="49">
        <v>525667861</v>
      </c>
      <c r="L37" s="49">
        <v>6965</v>
      </c>
      <c r="M37" s="50">
        <v>0.99299999999999999</v>
      </c>
      <c r="N37" s="50">
        <v>4.0000000000000001E-3</v>
      </c>
    </row>
    <row r="38" spans="2:14" x14ac:dyDescent="0.25">
      <c r="B38" s="47" t="s">
        <v>336</v>
      </c>
      <c r="C38" s="47" t="s">
        <v>66</v>
      </c>
      <c r="D38" s="48">
        <v>215561</v>
      </c>
      <c r="E38" s="48">
        <v>152665</v>
      </c>
      <c r="F38" s="48">
        <v>62896</v>
      </c>
      <c r="G38" s="74">
        <v>1818696896</v>
      </c>
      <c r="H38" s="74">
        <v>1258186749</v>
      </c>
      <c r="I38" s="74">
        <v>560510147</v>
      </c>
      <c r="J38" s="48">
        <v>202387</v>
      </c>
      <c r="K38" s="49">
        <v>1712733155</v>
      </c>
      <c r="L38" s="49">
        <v>8463</v>
      </c>
      <c r="M38" s="50">
        <v>0.97499999999999998</v>
      </c>
      <c r="N38" s="50">
        <v>1.7000000000000001E-2</v>
      </c>
    </row>
    <row r="39" spans="2:14" x14ac:dyDescent="0.25">
      <c r="B39" s="47" t="s">
        <v>67</v>
      </c>
      <c r="C39" s="47" t="s">
        <v>7</v>
      </c>
      <c r="D39" s="48">
        <v>3249</v>
      </c>
      <c r="E39" s="48">
        <v>2493</v>
      </c>
      <c r="F39" s="48">
        <v>756</v>
      </c>
      <c r="G39" s="74">
        <v>25837084</v>
      </c>
      <c r="H39" s="74">
        <v>19059736</v>
      </c>
      <c r="I39" s="74">
        <v>6777348</v>
      </c>
      <c r="J39" s="48">
        <v>3000</v>
      </c>
      <c r="K39" s="49">
        <v>23696879</v>
      </c>
      <c r="L39" s="49">
        <v>7899</v>
      </c>
      <c r="M39" s="50">
        <v>0.95599999999999996</v>
      </c>
      <c r="N39" s="50">
        <v>2.9000000000000001E-2</v>
      </c>
    </row>
    <row r="40" spans="2:14" x14ac:dyDescent="0.25">
      <c r="B40" s="47" t="s">
        <v>68</v>
      </c>
      <c r="C40" s="47" t="s">
        <v>23</v>
      </c>
      <c r="D40" s="48">
        <v>41</v>
      </c>
      <c r="E40" s="48">
        <v>30</v>
      </c>
      <c r="F40" s="48">
        <v>11</v>
      </c>
      <c r="G40" s="74">
        <v>391000</v>
      </c>
      <c r="H40" s="74">
        <v>281000</v>
      </c>
      <c r="I40" s="74">
        <v>110000</v>
      </c>
      <c r="J40" s="48">
        <v>35</v>
      </c>
      <c r="K40" s="49">
        <v>341000</v>
      </c>
      <c r="L40" s="49">
        <v>9743</v>
      </c>
      <c r="M40" s="50">
        <v>1</v>
      </c>
      <c r="N40" s="50">
        <v>0</v>
      </c>
    </row>
    <row r="41" spans="2:14" x14ac:dyDescent="0.25">
      <c r="B41" s="47" t="s">
        <v>69</v>
      </c>
      <c r="C41" s="47" t="s">
        <v>7</v>
      </c>
      <c r="D41" s="48">
        <v>147</v>
      </c>
      <c r="E41" s="48">
        <v>107</v>
      </c>
      <c r="F41" s="48">
        <v>40</v>
      </c>
      <c r="G41" s="74">
        <v>1220683</v>
      </c>
      <c r="H41" s="74">
        <v>846525</v>
      </c>
      <c r="I41" s="74">
        <v>374158</v>
      </c>
      <c r="J41" s="48">
        <v>140</v>
      </c>
      <c r="K41" s="49">
        <v>1193580</v>
      </c>
      <c r="L41" s="49">
        <v>8526</v>
      </c>
      <c r="M41" s="50">
        <v>0.96399999999999997</v>
      </c>
      <c r="N41" s="50">
        <v>3.5999999999999997E-2</v>
      </c>
    </row>
    <row r="42" spans="2:14" x14ac:dyDescent="0.25">
      <c r="B42" s="47" t="s">
        <v>74</v>
      </c>
      <c r="C42" s="47" t="s">
        <v>61</v>
      </c>
      <c r="D42" s="48">
        <v>2360</v>
      </c>
      <c r="E42" s="48">
        <v>2120</v>
      </c>
      <c r="F42" s="48">
        <v>240</v>
      </c>
      <c r="G42" s="74">
        <v>15254838</v>
      </c>
      <c r="H42" s="74">
        <v>13294535</v>
      </c>
      <c r="I42" s="74">
        <v>1960303</v>
      </c>
      <c r="J42" s="48">
        <v>2196</v>
      </c>
      <c r="K42" s="49">
        <v>14589827</v>
      </c>
      <c r="L42" s="49">
        <v>6644</v>
      </c>
      <c r="M42" s="50">
        <v>1</v>
      </c>
      <c r="N42" s="50">
        <v>0</v>
      </c>
    </row>
    <row r="43" spans="2:14" x14ac:dyDescent="0.25">
      <c r="B43" s="47" t="s">
        <v>268</v>
      </c>
      <c r="C43" s="47" t="s">
        <v>280</v>
      </c>
      <c r="D43" s="48">
        <v>1593</v>
      </c>
      <c r="E43" s="48">
        <v>1181</v>
      </c>
      <c r="F43" s="48">
        <v>412</v>
      </c>
      <c r="G43" s="74">
        <v>13764151.6</v>
      </c>
      <c r="H43" s="74">
        <v>9963092.379999999</v>
      </c>
      <c r="I43" s="74">
        <v>3801059.22</v>
      </c>
      <c r="J43" s="48">
        <v>1420</v>
      </c>
      <c r="K43" s="49">
        <v>12314220</v>
      </c>
      <c r="L43" s="49">
        <v>8672</v>
      </c>
      <c r="M43" s="50">
        <v>0.91200000000000003</v>
      </c>
      <c r="N43" s="50">
        <v>5.3999999999999999E-2</v>
      </c>
    </row>
    <row r="44" spans="2:14" x14ac:dyDescent="0.25">
      <c r="B44" s="47" t="s">
        <v>77</v>
      </c>
      <c r="C44" s="47" t="s">
        <v>35</v>
      </c>
      <c r="D44" s="48">
        <v>73</v>
      </c>
      <c r="E44" s="48">
        <v>54</v>
      </c>
      <c r="F44" s="48">
        <v>19</v>
      </c>
      <c r="G44" s="74">
        <v>721771.37</v>
      </c>
      <c r="H44" s="74">
        <v>531859.37</v>
      </c>
      <c r="I44" s="74">
        <v>189912</v>
      </c>
      <c r="J44" s="48">
        <v>55</v>
      </c>
      <c r="K44" s="49">
        <v>538321</v>
      </c>
      <c r="L44" s="49">
        <v>9788</v>
      </c>
      <c r="M44" s="50">
        <v>0.54500000000000004</v>
      </c>
      <c r="N44" s="50">
        <v>0.27300000000000002</v>
      </c>
    </row>
    <row r="45" spans="2:14" x14ac:dyDescent="0.25">
      <c r="B45" s="47" t="s">
        <v>78</v>
      </c>
      <c r="C45" s="47" t="s">
        <v>79</v>
      </c>
      <c r="D45" s="48">
        <v>2007</v>
      </c>
      <c r="E45" s="48">
        <v>1511</v>
      </c>
      <c r="F45" s="48">
        <v>496</v>
      </c>
      <c r="G45" s="74">
        <v>15831253</v>
      </c>
      <c r="H45" s="74">
        <v>11231069</v>
      </c>
      <c r="I45" s="74">
        <v>4600184</v>
      </c>
      <c r="J45" s="48">
        <v>1854</v>
      </c>
      <c r="K45" s="49">
        <v>14568818</v>
      </c>
      <c r="L45" s="49">
        <v>7858</v>
      </c>
      <c r="M45" s="50">
        <v>0.92300000000000004</v>
      </c>
      <c r="N45" s="50">
        <v>0.03</v>
      </c>
    </row>
    <row r="46" spans="2:14" x14ac:dyDescent="0.25">
      <c r="B46" s="47" t="s">
        <v>80</v>
      </c>
      <c r="C46" s="47" t="s">
        <v>79</v>
      </c>
      <c r="D46" s="48">
        <v>48</v>
      </c>
      <c r="E46" s="48">
        <v>34</v>
      </c>
      <c r="F46" s="48">
        <v>14</v>
      </c>
      <c r="G46" s="74">
        <v>472767</v>
      </c>
      <c r="H46" s="74">
        <v>332767</v>
      </c>
      <c r="I46" s="74">
        <v>140000</v>
      </c>
      <c r="J46" s="48">
        <v>39</v>
      </c>
      <c r="K46" s="49">
        <v>382767</v>
      </c>
      <c r="L46" s="49">
        <v>9815</v>
      </c>
      <c r="M46" s="50">
        <v>0.74399999999999999</v>
      </c>
      <c r="N46" s="50">
        <v>0.17899999999999999</v>
      </c>
    </row>
    <row r="47" spans="2:14" x14ac:dyDescent="0.25">
      <c r="B47" s="47" t="s">
        <v>81</v>
      </c>
      <c r="C47" s="47" t="s">
        <v>82</v>
      </c>
      <c r="D47" s="48">
        <v>7872</v>
      </c>
      <c r="E47" s="48">
        <v>5554</v>
      </c>
      <c r="F47" s="48">
        <v>2318</v>
      </c>
      <c r="G47" s="74">
        <v>69845936</v>
      </c>
      <c r="H47" s="74">
        <v>48459472</v>
      </c>
      <c r="I47" s="74">
        <v>21386464</v>
      </c>
      <c r="J47" s="48">
        <v>7430</v>
      </c>
      <c r="K47" s="49">
        <v>66105775</v>
      </c>
      <c r="L47" s="49">
        <v>8897</v>
      </c>
      <c r="M47" s="50">
        <v>0.97599999999999998</v>
      </c>
      <c r="N47" s="50">
        <v>1.4E-2</v>
      </c>
    </row>
    <row r="48" spans="2:14" x14ac:dyDescent="0.25">
      <c r="B48" s="47" t="s">
        <v>83</v>
      </c>
      <c r="C48" s="47" t="s">
        <v>84</v>
      </c>
      <c r="D48" s="48">
        <v>8981</v>
      </c>
      <c r="E48" s="48">
        <v>6176</v>
      </c>
      <c r="F48" s="48">
        <v>2805</v>
      </c>
      <c r="G48" s="74">
        <v>81768538.909999996</v>
      </c>
      <c r="H48" s="74">
        <v>55408340.069999993</v>
      </c>
      <c r="I48" s="74">
        <v>26360198.84</v>
      </c>
      <c r="J48" s="48">
        <v>8172</v>
      </c>
      <c r="K48" s="49">
        <v>73886799</v>
      </c>
      <c r="L48" s="49">
        <v>9041</v>
      </c>
      <c r="M48" s="50">
        <v>0.97499999999999998</v>
      </c>
      <c r="N48" s="50">
        <v>1.7000000000000001E-2</v>
      </c>
    </row>
    <row r="49" spans="2:14" x14ac:dyDescent="0.25">
      <c r="B49" s="47" t="s">
        <v>86</v>
      </c>
      <c r="C49" s="47" t="s">
        <v>87</v>
      </c>
      <c r="D49" s="48">
        <v>161</v>
      </c>
      <c r="E49" s="48">
        <v>119</v>
      </c>
      <c r="F49" s="48">
        <v>42</v>
      </c>
      <c r="G49" s="74">
        <v>1540988</v>
      </c>
      <c r="H49" s="74">
        <v>1126988</v>
      </c>
      <c r="I49" s="74">
        <v>414000</v>
      </c>
      <c r="J49" s="48">
        <v>153</v>
      </c>
      <c r="K49" s="49">
        <v>1464882</v>
      </c>
      <c r="L49" s="49">
        <v>9574</v>
      </c>
      <c r="M49" s="50">
        <v>0.93500000000000005</v>
      </c>
      <c r="N49" s="50">
        <v>5.1999999999999998E-2</v>
      </c>
    </row>
    <row r="50" spans="2:14" x14ac:dyDescent="0.25">
      <c r="B50" s="47" t="s">
        <v>88</v>
      </c>
      <c r="C50" s="47" t="s">
        <v>89</v>
      </c>
      <c r="D50" s="48">
        <v>49</v>
      </c>
      <c r="E50" s="48">
        <v>38</v>
      </c>
      <c r="F50" s="48">
        <v>11</v>
      </c>
      <c r="G50" s="74">
        <v>461445.64</v>
      </c>
      <c r="H50" s="74">
        <v>359245.64</v>
      </c>
      <c r="I50" s="74">
        <v>102200</v>
      </c>
      <c r="J50" s="48">
        <v>47</v>
      </c>
      <c r="K50" s="49">
        <v>431715</v>
      </c>
      <c r="L50" s="49">
        <v>9185</v>
      </c>
      <c r="M50" s="50">
        <v>1</v>
      </c>
      <c r="N50" s="50">
        <v>0</v>
      </c>
    </row>
    <row r="51" spans="2:14" x14ac:dyDescent="0.25">
      <c r="B51" s="47" t="s">
        <v>90</v>
      </c>
      <c r="C51" s="47" t="s">
        <v>91</v>
      </c>
      <c r="D51" s="48">
        <v>66071</v>
      </c>
      <c r="E51" s="48">
        <v>28225</v>
      </c>
      <c r="F51" s="48">
        <v>37846</v>
      </c>
      <c r="G51" s="74">
        <v>581213668.57999992</v>
      </c>
      <c r="H51" s="74">
        <v>233361998.57999992</v>
      </c>
      <c r="I51" s="74">
        <v>347851670</v>
      </c>
      <c r="J51" s="48">
        <v>62427</v>
      </c>
      <c r="K51" s="49">
        <v>547985433</v>
      </c>
      <c r="L51" s="49">
        <v>8778</v>
      </c>
      <c r="M51" s="50">
        <v>0.96599999999999997</v>
      </c>
      <c r="N51" s="50">
        <v>6.0000000000000001E-3</v>
      </c>
    </row>
    <row r="52" spans="2:14" x14ac:dyDescent="0.25">
      <c r="B52" s="47" t="s">
        <v>92</v>
      </c>
      <c r="C52" s="47" t="s">
        <v>93</v>
      </c>
      <c r="D52" s="48">
        <v>11810</v>
      </c>
      <c r="E52" s="48">
        <v>9765</v>
      </c>
      <c r="F52" s="48">
        <v>2045</v>
      </c>
      <c r="G52" s="74">
        <v>97302191</v>
      </c>
      <c r="H52" s="74">
        <v>79712931</v>
      </c>
      <c r="I52" s="74">
        <v>17589260</v>
      </c>
      <c r="J52" s="48">
        <v>10412</v>
      </c>
      <c r="K52" s="49">
        <v>89020861</v>
      </c>
      <c r="L52" s="49">
        <v>8550</v>
      </c>
      <c r="M52" s="50">
        <v>0.95499999999999996</v>
      </c>
      <c r="N52" s="50">
        <v>3.5999999999999997E-2</v>
      </c>
    </row>
    <row r="53" spans="2:14" x14ac:dyDescent="0.25">
      <c r="B53" s="47" t="s">
        <v>94</v>
      </c>
      <c r="C53" s="47" t="s">
        <v>61</v>
      </c>
      <c r="D53" s="48">
        <v>3932</v>
      </c>
      <c r="E53" s="48">
        <v>3050</v>
      </c>
      <c r="F53" s="48">
        <v>882</v>
      </c>
      <c r="G53" s="74">
        <v>28108809.289999999</v>
      </c>
      <c r="H53" s="74">
        <v>20836107.82</v>
      </c>
      <c r="I53" s="74">
        <v>7272701.4699999997</v>
      </c>
      <c r="J53" s="48">
        <v>3782</v>
      </c>
      <c r="K53" s="49">
        <v>27404981</v>
      </c>
      <c r="L53" s="49">
        <v>7246</v>
      </c>
      <c r="M53" s="50">
        <v>0.73799999999999999</v>
      </c>
      <c r="N53" s="50">
        <v>0.223</v>
      </c>
    </row>
    <row r="54" spans="2:14" x14ac:dyDescent="0.25">
      <c r="B54" s="47" t="s">
        <v>95</v>
      </c>
      <c r="C54" s="47" t="s">
        <v>96</v>
      </c>
      <c r="D54" s="48">
        <v>38</v>
      </c>
      <c r="E54" s="48">
        <v>27</v>
      </c>
      <c r="F54" s="48">
        <v>11</v>
      </c>
      <c r="G54" s="74">
        <v>360280</v>
      </c>
      <c r="H54" s="74">
        <v>260280</v>
      </c>
      <c r="I54" s="74">
        <v>100000</v>
      </c>
      <c r="J54" s="48">
        <v>33</v>
      </c>
      <c r="K54" s="49">
        <v>305280</v>
      </c>
      <c r="L54" s="49">
        <v>9251</v>
      </c>
      <c r="M54" s="50">
        <v>1</v>
      </c>
      <c r="N54" s="50">
        <v>0</v>
      </c>
    </row>
    <row r="55" spans="2:14" x14ac:dyDescent="0.25">
      <c r="B55" s="47" t="s">
        <v>97</v>
      </c>
      <c r="C55" s="47" t="s">
        <v>61</v>
      </c>
      <c r="D55" s="48">
        <v>4055</v>
      </c>
      <c r="E55" s="48">
        <v>3533</v>
      </c>
      <c r="F55" s="48">
        <v>522</v>
      </c>
      <c r="G55" s="74">
        <v>16839243</v>
      </c>
      <c r="H55" s="74">
        <v>13357979</v>
      </c>
      <c r="I55" s="74">
        <v>3481264</v>
      </c>
      <c r="J55" s="48">
        <v>3801</v>
      </c>
      <c r="K55" s="49">
        <v>16117689</v>
      </c>
      <c r="L55" s="49">
        <v>4240</v>
      </c>
      <c r="M55" s="50">
        <v>0.75800000000000001</v>
      </c>
      <c r="N55" s="50">
        <v>0.159</v>
      </c>
    </row>
    <row r="56" spans="2:14" x14ac:dyDescent="0.25">
      <c r="B56" s="47" t="s">
        <v>99</v>
      </c>
      <c r="C56" s="47" t="s">
        <v>100</v>
      </c>
      <c r="D56" s="48">
        <v>14781</v>
      </c>
      <c r="E56" s="48">
        <v>11240</v>
      </c>
      <c r="F56" s="48">
        <v>3541</v>
      </c>
      <c r="G56" s="74">
        <v>107965433.88</v>
      </c>
      <c r="H56" s="74">
        <v>79537787.370000005</v>
      </c>
      <c r="I56" s="74">
        <v>28427646.509999998</v>
      </c>
      <c r="J56" s="48">
        <v>13562</v>
      </c>
      <c r="K56" s="49">
        <v>97380419</v>
      </c>
      <c r="L56" s="49">
        <v>7180</v>
      </c>
      <c r="M56" s="50">
        <v>0.95799999999999996</v>
      </c>
      <c r="N56" s="50">
        <v>3.5000000000000003E-2</v>
      </c>
    </row>
    <row r="57" spans="2:14" x14ac:dyDescent="0.25">
      <c r="B57" s="47" t="s">
        <v>101</v>
      </c>
      <c r="C57" s="47" t="s">
        <v>102</v>
      </c>
      <c r="D57" s="48">
        <v>177273</v>
      </c>
      <c r="E57" s="48">
        <v>134035</v>
      </c>
      <c r="F57" s="48">
        <v>43238</v>
      </c>
      <c r="G57" s="74">
        <v>1420436488</v>
      </c>
      <c r="H57" s="74">
        <v>1053992086</v>
      </c>
      <c r="I57" s="74">
        <v>366444402</v>
      </c>
      <c r="J57" s="48">
        <v>167140</v>
      </c>
      <c r="K57" s="49">
        <v>1341297392</v>
      </c>
      <c r="L57" s="49">
        <v>8025</v>
      </c>
      <c r="M57" s="50">
        <v>0.98199999999999998</v>
      </c>
      <c r="N57" s="50">
        <v>1.2E-2</v>
      </c>
    </row>
    <row r="58" spans="2:14" x14ac:dyDescent="0.25">
      <c r="B58" s="47" t="s">
        <v>105</v>
      </c>
      <c r="C58" s="47" t="s">
        <v>106</v>
      </c>
      <c r="D58" s="48">
        <v>223</v>
      </c>
      <c r="E58" s="48">
        <v>144</v>
      </c>
      <c r="F58" s="48">
        <v>79</v>
      </c>
      <c r="G58" s="74">
        <v>2163593.5300000003</v>
      </c>
      <c r="H58" s="74">
        <v>1381593.5300000003</v>
      </c>
      <c r="I58" s="74">
        <v>782000</v>
      </c>
      <c r="J58" s="48">
        <v>187</v>
      </c>
      <c r="K58" s="49">
        <v>1806767</v>
      </c>
      <c r="L58" s="49">
        <v>9662</v>
      </c>
      <c r="M58" s="50">
        <v>0.98899999999999999</v>
      </c>
      <c r="N58" s="50">
        <v>5.0000000000000001E-3</v>
      </c>
    </row>
    <row r="59" spans="2:14" x14ac:dyDescent="0.25">
      <c r="B59" s="47" t="s">
        <v>107</v>
      </c>
      <c r="C59" s="47" t="s">
        <v>108</v>
      </c>
      <c r="D59" s="48">
        <v>352745</v>
      </c>
      <c r="E59" s="48">
        <v>274616</v>
      </c>
      <c r="F59" s="48">
        <v>78129</v>
      </c>
      <c r="G59" s="74">
        <v>2542472958</v>
      </c>
      <c r="H59" s="74">
        <v>1868859606</v>
      </c>
      <c r="I59" s="74">
        <v>673613352</v>
      </c>
      <c r="J59" s="48">
        <v>334705</v>
      </c>
      <c r="K59" s="49">
        <v>2415595429</v>
      </c>
      <c r="L59" s="49">
        <v>7217</v>
      </c>
      <c r="M59" s="50">
        <v>0.97099999999999997</v>
      </c>
      <c r="N59" s="50">
        <v>1.4E-2</v>
      </c>
    </row>
    <row r="60" spans="2:14" x14ac:dyDescent="0.25">
      <c r="B60" s="47" t="s">
        <v>109</v>
      </c>
      <c r="C60" s="47" t="s">
        <v>61</v>
      </c>
      <c r="D60" s="48">
        <v>2321</v>
      </c>
      <c r="E60" s="48">
        <v>1577</v>
      </c>
      <c r="F60" s="48">
        <v>744</v>
      </c>
      <c r="G60" s="74">
        <v>22482001.639999997</v>
      </c>
      <c r="H60" s="74">
        <v>15203887.559999997</v>
      </c>
      <c r="I60" s="74">
        <v>7278114.0800000001</v>
      </c>
      <c r="J60" s="48">
        <v>2255</v>
      </c>
      <c r="K60" s="49">
        <v>21872754</v>
      </c>
      <c r="L60" s="49">
        <v>9700</v>
      </c>
      <c r="M60" s="50">
        <v>0.96399999999999997</v>
      </c>
      <c r="N60" s="50">
        <v>2.9000000000000001E-2</v>
      </c>
    </row>
    <row r="61" spans="2:14" x14ac:dyDescent="0.25">
      <c r="B61" s="47" t="s">
        <v>110</v>
      </c>
      <c r="C61" s="47" t="s">
        <v>111</v>
      </c>
      <c r="D61" s="48">
        <v>1890</v>
      </c>
      <c r="E61" s="48">
        <v>1310</v>
      </c>
      <c r="F61" s="48">
        <v>580</v>
      </c>
      <c r="G61" s="74">
        <v>16969246.079999998</v>
      </c>
      <c r="H61" s="74">
        <v>11596066.079999998</v>
      </c>
      <c r="I61" s="74">
        <v>5373180</v>
      </c>
      <c r="J61" s="48">
        <v>1711</v>
      </c>
      <c r="K61" s="49">
        <v>15284344</v>
      </c>
      <c r="L61" s="49">
        <v>8933</v>
      </c>
      <c r="M61" s="50">
        <v>0.97499999999999998</v>
      </c>
      <c r="N61" s="50">
        <v>1.7999999999999999E-2</v>
      </c>
    </row>
    <row r="62" spans="2:14" x14ac:dyDescent="0.25">
      <c r="B62" s="47" t="s">
        <v>112</v>
      </c>
      <c r="C62" s="47" t="s">
        <v>104</v>
      </c>
      <c r="D62" s="48">
        <v>50</v>
      </c>
      <c r="E62" s="48">
        <v>40</v>
      </c>
      <c r="F62" s="48">
        <v>10</v>
      </c>
      <c r="G62" s="74">
        <v>453261</v>
      </c>
      <c r="H62" s="74">
        <v>355561</v>
      </c>
      <c r="I62" s="74">
        <v>97700</v>
      </c>
      <c r="J62" s="48">
        <v>39</v>
      </c>
      <c r="K62" s="49">
        <v>362130</v>
      </c>
      <c r="L62" s="49">
        <v>9285</v>
      </c>
      <c r="M62" s="50">
        <v>1</v>
      </c>
      <c r="N62" s="50">
        <v>0</v>
      </c>
    </row>
    <row r="63" spans="2:14" x14ac:dyDescent="0.25">
      <c r="B63" s="47" t="s">
        <v>113</v>
      </c>
      <c r="C63" s="47" t="s">
        <v>61</v>
      </c>
      <c r="D63" s="48">
        <v>13144</v>
      </c>
      <c r="E63" s="48">
        <v>9352</v>
      </c>
      <c r="F63" s="48">
        <v>3792</v>
      </c>
      <c r="G63" s="74">
        <v>106984317.90999998</v>
      </c>
      <c r="H63" s="74">
        <v>73843400.839999974</v>
      </c>
      <c r="I63" s="74">
        <v>33140917.07</v>
      </c>
      <c r="J63" s="48">
        <v>12902</v>
      </c>
      <c r="K63" s="49">
        <v>105211567</v>
      </c>
      <c r="L63" s="49">
        <v>8155</v>
      </c>
      <c r="M63" s="50">
        <v>0.82199999999999995</v>
      </c>
      <c r="N63" s="50">
        <v>0.16400000000000001</v>
      </c>
    </row>
    <row r="64" spans="2:14" x14ac:dyDescent="0.25">
      <c r="B64" s="47" t="s">
        <v>114</v>
      </c>
      <c r="C64" s="47" t="s">
        <v>115</v>
      </c>
      <c r="D64" s="48">
        <v>33988</v>
      </c>
      <c r="E64" s="48">
        <v>25358</v>
      </c>
      <c r="F64" s="48">
        <v>8630</v>
      </c>
      <c r="G64" s="74">
        <v>247040053</v>
      </c>
      <c r="H64" s="74">
        <v>175547296</v>
      </c>
      <c r="I64" s="74">
        <v>71492757</v>
      </c>
      <c r="J64" s="48">
        <v>31834</v>
      </c>
      <c r="K64" s="49">
        <v>233115712</v>
      </c>
      <c r="L64" s="49">
        <v>7323</v>
      </c>
      <c r="M64" s="50">
        <v>0.77</v>
      </c>
      <c r="N64" s="50">
        <v>0.223</v>
      </c>
    </row>
    <row r="65" spans="2:14" x14ac:dyDescent="0.25">
      <c r="B65" s="47" t="s">
        <v>116</v>
      </c>
      <c r="C65" s="47" t="s">
        <v>39</v>
      </c>
      <c r="D65" s="48">
        <v>35175</v>
      </c>
      <c r="E65" s="48">
        <v>25823</v>
      </c>
      <c r="F65" s="48">
        <v>9352</v>
      </c>
      <c r="G65" s="74">
        <v>279255179</v>
      </c>
      <c r="H65" s="74">
        <v>199003998</v>
      </c>
      <c r="I65" s="74">
        <v>80251181</v>
      </c>
      <c r="J65" s="48">
        <v>33554</v>
      </c>
      <c r="K65" s="49">
        <v>268520969</v>
      </c>
      <c r="L65" s="49">
        <v>8003</v>
      </c>
      <c r="M65" s="50">
        <v>0.94399999999999995</v>
      </c>
      <c r="N65" s="50">
        <v>4.9000000000000002E-2</v>
      </c>
    </row>
    <row r="66" spans="2:14" x14ac:dyDescent="0.25">
      <c r="B66" s="47" t="s">
        <v>120</v>
      </c>
      <c r="C66" s="47" t="s">
        <v>121</v>
      </c>
      <c r="D66" s="48">
        <v>42350</v>
      </c>
      <c r="E66" s="48">
        <v>31072</v>
      </c>
      <c r="F66" s="48">
        <v>11278</v>
      </c>
      <c r="G66" s="74">
        <v>319968850</v>
      </c>
      <c r="H66" s="74">
        <v>225151375</v>
      </c>
      <c r="I66" s="74">
        <v>94817475</v>
      </c>
      <c r="J66" s="48">
        <v>40201</v>
      </c>
      <c r="K66" s="49">
        <v>302334895</v>
      </c>
      <c r="L66" s="49">
        <v>7521</v>
      </c>
      <c r="M66" s="50">
        <v>0.90300000000000002</v>
      </c>
      <c r="N66" s="50">
        <v>7.1999999999999995E-2</v>
      </c>
    </row>
    <row r="67" spans="2:14" x14ac:dyDescent="0.25">
      <c r="B67" s="47" t="s">
        <v>122</v>
      </c>
      <c r="C67" s="47" t="s">
        <v>123</v>
      </c>
      <c r="D67" s="48">
        <v>5110</v>
      </c>
      <c r="E67" s="48">
        <v>3548</v>
      </c>
      <c r="F67" s="48">
        <v>1562</v>
      </c>
      <c r="G67" s="74">
        <v>44636779</v>
      </c>
      <c r="H67" s="74">
        <v>30548452</v>
      </c>
      <c r="I67" s="74">
        <v>14088327</v>
      </c>
      <c r="J67" s="48">
        <v>4876</v>
      </c>
      <c r="K67" s="49">
        <v>42717010</v>
      </c>
      <c r="L67" s="49">
        <v>8761</v>
      </c>
      <c r="M67" s="50">
        <v>0.97499999999999998</v>
      </c>
      <c r="N67" s="50">
        <v>1.7000000000000001E-2</v>
      </c>
    </row>
    <row r="68" spans="2:14" x14ac:dyDescent="0.25">
      <c r="B68" s="47" t="s">
        <v>124</v>
      </c>
      <c r="C68" s="47" t="s">
        <v>61</v>
      </c>
      <c r="D68" s="48">
        <v>1387</v>
      </c>
      <c r="E68" s="48">
        <v>1285</v>
      </c>
      <c r="F68" s="48">
        <v>102</v>
      </c>
      <c r="G68" s="74">
        <v>10447043.890000001</v>
      </c>
      <c r="H68" s="74">
        <v>9559545.8900000006</v>
      </c>
      <c r="I68" s="74">
        <v>887498</v>
      </c>
      <c r="J68" s="48">
        <v>1253</v>
      </c>
      <c r="K68" s="49">
        <v>9610717</v>
      </c>
      <c r="L68" s="49">
        <v>7670</v>
      </c>
      <c r="M68" s="50">
        <v>0.67100000000000004</v>
      </c>
      <c r="N68" s="50">
        <v>0.22600000000000001</v>
      </c>
    </row>
    <row r="69" spans="2:14" x14ac:dyDescent="0.25">
      <c r="B69" s="47" t="s">
        <v>125</v>
      </c>
      <c r="C69" s="47" t="s">
        <v>126</v>
      </c>
      <c r="D69" s="48">
        <v>15264</v>
      </c>
      <c r="E69" s="48">
        <v>11095</v>
      </c>
      <c r="F69" s="48">
        <v>4169</v>
      </c>
      <c r="G69" s="74">
        <v>137172705</v>
      </c>
      <c r="H69" s="74">
        <v>92616552</v>
      </c>
      <c r="I69" s="74">
        <v>44556153</v>
      </c>
      <c r="J69" s="48">
        <v>14561</v>
      </c>
      <c r="K69" s="49">
        <v>130809108</v>
      </c>
      <c r="L69" s="49">
        <v>8984</v>
      </c>
      <c r="M69" s="50">
        <v>0.97599999999999998</v>
      </c>
      <c r="N69" s="50">
        <v>2.1000000000000001E-2</v>
      </c>
    </row>
    <row r="70" spans="2:14" x14ac:dyDescent="0.25">
      <c r="B70" s="47" t="s">
        <v>127</v>
      </c>
      <c r="C70" s="47" t="s">
        <v>128</v>
      </c>
      <c r="D70" s="48">
        <v>75</v>
      </c>
      <c r="E70" s="48">
        <v>58</v>
      </c>
      <c r="F70" s="48">
        <v>17</v>
      </c>
      <c r="G70" s="74">
        <v>533852</v>
      </c>
      <c r="H70" s="74">
        <v>372852</v>
      </c>
      <c r="I70" s="74">
        <v>161000</v>
      </c>
      <c r="J70" s="48">
        <v>59</v>
      </c>
      <c r="K70" s="49">
        <v>453025</v>
      </c>
      <c r="L70" s="49">
        <v>7678</v>
      </c>
      <c r="M70" s="50">
        <v>0.66100000000000003</v>
      </c>
      <c r="N70" s="50">
        <v>0.153</v>
      </c>
    </row>
    <row r="71" spans="2:14" x14ac:dyDescent="0.25">
      <c r="B71" s="47" t="s">
        <v>130</v>
      </c>
      <c r="C71" s="47" t="s">
        <v>131</v>
      </c>
      <c r="D71" s="48">
        <v>6555</v>
      </c>
      <c r="E71" s="48">
        <v>4858</v>
      </c>
      <c r="F71" s="48">
        <v>1697</v>
      </c>
      <c r="G71" s="74">
        <v>55203637</v>
      </c>
      <c r="H71" s="74">
        <v>39751412</v>
      </c>
      <c r="I71" s="74">
        <v>15452225</v>
      </c>
      <c r="J71" s="48">
        <v>6203</v>
      </c>
      <c r="K71" s="49">
        <v>52094933</v>
      </c>
      <c r="L71" s="49">
        <v>8398</v>
      </c>
      <c r="M71" s="50">
        <v>0.97699999999999998</v>
      </c>
      <c r="N71" s="50">
        <v>1.9E-2</v>
      </c>
    </row>
    <row r="72" spans="2:14" x14ac:dyDescent="0.25">
      <c r="B72" s="47" t="s">
        <v>132</v>
      </c>
      <c r="C72" s="47" t="s">
        <v>133</v>
      </c>
      <c r="D72" s="48">
        <v>8422</v>
      </c>
      <c r="E72" s="48">
        <v>5963</v>
      </c>
      <c r="F72" s="48">
        <v>2459</v>
      </c>
      <c r="G72" s="74">
        <v>73271456</v>
      </c>
      <c r="H72" s="74">
        <v>51305924</v>
      </c>
      <c r="I72" s="74">
        <v>21965532</v>
      </c>
      <c r="J72" s="48">
        <v>7910</v>
      </c>
      <c r="K72" s="49">
        <v>68980617</v>
      </c>
      <c r="L72" s="49">
        <v>8721</v>
      </c>
      <c r="M72" s="50">
        <v>0.97599999999999998</v>
      </c>
      <c r="N72" s="50">
        <v>1.2999999999999999E-2</v>
      </c>
    </row>
    <row r="73" spans="2:14" x14ac:dyDescent="0.25">
      <c r="B73" s="47" t="s">
        <v>134</v>
      </c>
      <c r="C73" s="47" t="s">
        <v>135</v>
      </c>
      <c r="D73" s="48">
        <v>362</v>
      </c>
      <c r="E73" s="48">
        <v>264</v>
      </c>
      <c r="F73" s="48">
        <v>98</v>
      </c>
      <c r="G73" s="74">
        <v>2995504.7199999997</v>
      </c>
      <c r="H73" s="74">
        <v>2166348.5299999998</v>
      </c>
      <c r="I73" s="74">
        <v>829156.19</v>
      </c>
      <c r="J73" s="48">
        <v>327</v>
      </c>
      <c r="K73" s="49">
        <v>2684829</v>
      </c>
      <c r="L73" s="49">
        <v>8210</v>
      </c>
      <c r="M73" s="50">
        <v>0.97899999999999998</v>
      </c>
      <c r="N73" s="50">
        <v>1.4999999999999999E-2</v>
      </c>
    </row>
    <row r="74" spans="2:14" x14ac:dyDescent="0.25">
      <c r="B74" s="47" t="s">
        <v>137</v>
      </c>
      <c r="C74" s="47" t="s">
        <v>71</v>
      </c>
      <c r="D74" s="48">
        <v>5163</v>
      </c>
      <c r="E74" s="48">
        <v>3633</v>
      </c>
      <c r="F74" s="48">
        <v>1530</v>
      </c>
      <c r="G74" s="74">
        <v>49225190</v>
      </c>
      <c r="H74" s="74">
        <v>34486319</v>
      </c>
      <c r="I74" s="74">
        <v>14738871</v>
      </c>
      <c r="J74" s="48">
        <v>4779</v>
      </c>
      <c r="K74" s="49">
        <v>45398511</v>
      </c>
      <c r="L74" s="49">
        <v>9500</v>
      </c>
      <c r="M74" s="50">
        <v>0.74199999999999999</v>
      </c>
      <c r="N74" s="50">
        <v>0.21099999999999999</v>
      </c>
    </row>
    <row r="75" spans="2:14" x14ac:dyDescent="0.25">
      <c r="B75" s="47" t="s">
        <v>141</v>
      </c>
      <c r="C75" s="47" t="s">
        <v>61</v>
      </c>
      <c r="D75" s="48">
        <v>6493</v>
      </c>
      <c r="E75" s="48">
        <v>5217</v>
      </c>
      <c r="F75" s="48">
        <v>1276</v>
      </c>
      <c r="G75" s="74">
        <v>43410524</v>
      </c>
      <c r="H75" s="74">
        <v>33386640</v>
      </c>
      <c r="I75" s="74">
        <v>10023884</v>
      </c>
      <c r="J75" s="48">
        <v>6135</v>
      </c>
      <c r="K75" s="49">
        <v>41178972</v>
      </c>
      <c r="L75" s="49">
        <v>6712</v>
      </c>
      <c r="M75" s="50">
        <v>0.88400000000000001</v>
      </c>
      <c r="N75" s="50">
        <v>5.7000000000000002E-2</v>
      </c>
    </row>
    <row r="76" spans="2:14" x14ac:dyDescent="0.25">
      <c r="B76" s="47" t="s">
        <v>142</v>
      </c>
      <c r="C76" s="47" t="s">
        <v>143</v>
      </c>
      <c r="D76" s="48">
        <v>5644</v>
      </c>
      <c r="E76" s="48">
        <v>3777</v>
      </c>
      <c r="F76" s="48">
        <v>1867</v>
      </c>
      <c r="G76" s="74">
        <v>53868639</v>
      </c>
      <c r="H76" s="74">
        <v>35634223</v>
      </c>
      <c r="I76" s="74">
        <v>18234416</v>
      </c>
      <c r="J76" s="48">
        <v>5454</v>
      </c>
      <c r="K76" s="49">
        <v>52173041</v>
      </c>
      <c r="L76" s="49">
        <v>9566</v>
      </c>
      <c r="M76" s="50">
        <v>0.95</v>
      </c>
      <c r="N76" s="50">
        <v>3.3000000000000002E-2</v>
      </c>
    </row>
    <row r="77" spans="2:14" x14ac:dyDescent="0.25">
      <c r="B77" s="47" t="s">
        <v>144</v>
      </c>
      <c r="C77" s="47" t="s">
        <v>61</v>
      </c>
      <c r="D77" s="48">
        <v>25</v>
      </c>
      <c r="E77" s="48">
        <v>18</v>
      </c>
      <c r="F77" s="48">
        <v>7</v>
      </c>
      <c r="G77" s="74">
        <v>235000</v>
      </c>
      <c r="H77" s="74">
        <v>170000</v>
      </c>
      <c r="I77" s="74">
        <v>65000</v>
      </c>
      <c r="J77" s="48">
        <v>21</v>
      </c>
      <c r="K77" s="49">
        <v>205000</v>
      </c>
      <c r="L77" s="49">
        <v>9762</v>
      </c>
      <c r="M77" s="50">
        <v>0.71399999999999997</v>
      </c>
      <c r="N77" s="50">
        <v>0.23799999999999999</v>
      </c>
    </row>
    <row r="78" spans="2:14" x14ac:dyDescent="0.25">
      <c r="B78" s="47" t="s">
        <v>145</v>
      </c>
      <c r="C78" s="47" t="s">
        <v>146</v>
      </c>
      <c r="D78" s="48">
        <v>735</v>
      </c>
      <c r="E78" s="48">
        <v>618</v>
      </c>
      <c r="F78" s="48">
        <v>117</v>
      </c>
      <c r="G78" s="74">
        <v>6110947</v>
      </c>
      <c r="H78" s="74">
        <v>5114939</v>
      </c>
      <c r="I78" s="74">
        <v>996008</v>
      </c>
      <c r="J78" s="48">
        <v>678</v>
      </c>
      <c r="K78" s="49">
        <v>5696057</v>
      </c>
      <c r="L78" s="49">
        <v>8401</v>
      </c>
      <c r="M78" s="50">
        <v>0.95299999999999996</v>
      </c>
      <c r="N78" s="50">
        <v>1.6E-2</v>
      </c>
    </row>
    <row r="79" spans="2:14" x14ac:dyDescent="0.25">
      <c r="B79" s="47" t="s">
        <v>147</v>
      </c>
      <c r="C79" s="47" t="s">
        <v>148</v>
      </c>
      <c r="D79" s="48">
        <v>7188</v>
      </c>
      <c r="E79" s="48">
        <v>5537</v>
      </c>
      <c r="F79" s="48">
        <v>1651</v>
      </c>
      <c r="G79" s="74">
        <v>54198220</v>
      </c>
      <c r="H79" s="74">
        <v>40579139</v>
      </c>
      <c r="I79" s="74">
        <v>13619081</v>
      </c>
      <c r="J79" s="48">
        <v>6821</v>
      </c>
      <c r="K79" s="49">
        <v>49737457</v>
      </c>
      <c r="L79" s="49">
        <v>7292</v>
      </c>
      <c r="M79" s="50">
        <v>1</v>
      </c>
      <c r="N79" s="50">
        <v>0</v>
      </c>
    </row>
    <row r="80" spans="2:14" x14ac:dyDescent="0.25">
      <c r="B80" s="47" t="s">
        <v>149</v>
      </c>
      <c r="C80" s="47" t="s">
        <v>150</v>
      </c>
      <c r="D80" s="48">
        <v>12683</v>
      </c>
      <c r="E80" s="48">
        <v>8823</v>
      </c>
      <c r="F80" s="48">
        <v>3860</v>
      </c>
      <c r="G80" s="74">
        <v>112093507.23999999</v>
      </c>
      <c r="H80" s="74">
        <v>76033776.239999995</v>
      </c>
      <c r="I80" s="74">
        <v>36059731</v>
      </c>
      <c r="J80" s="48">
        <v>11349</v>
      </c>
      <c r="K80" s="49">
        <v>100235967</v>
      </c>
      <c r="L80" s="49">
        <v>8832</v>
      </c>
      <c r="M80" s="50">
        <v>0.878</v>
      </c>
      <c r="N80" s="50">
        <v>0.114</v>
      </c>
    </row>
    <row r="81" spans="2:14" x14ac:dyDescent="0.25">
      <c r="B81" s="47" t="s">
        <v>151</v>
      </c>
      <c r="C81" s="47" t="s">
        <v>152</v>
      </c>
      <c r="D81" s="48">
        <v>33</v>
      </c>
      <c r="E81" s="48">
        <v>24</v>
      </c>
      <c r="F81" s="48">
        <v>9</v>
      </c>
      <c r="G81" s="74">
        <v>308376.23</v>
      </c>
      <c r="H81" s="74">
        <v>218376.22999999998</v>
      </c>
      <c r="I81" s="74">
        <v>90000</v>
      </c>
      <c r="J81" s="48">
        <v>22</v>
      </c>
      <c r="K81" s="49">
        <v>204126</v>
      </c>
      <c r="L81" s="49">
        <v>9278</v>
      </c>
      <c r="M81" s="50">
        <v>0.36399999999999999</v>
      </c>
      <c r="N81" s="50">
        <v>0.63600000000000001</v>
      </c>
    </row>
    <row r="82" spans="2:14" x14ac:dyDescent="0.25">
      <c r="B82" s="47" t="s">
        <v>153</v>
      </c>
      <c r="C82" s="47" t="s">
        <v>152</v>
      </c>
      <c r="D82" s="48">
        <v>23819</v>
      </c>
      <c r="E82" s="48">
        <v>17021</v>
      </c>
      <c r="F82" s="48">
        <v>6798</v>
      </c>
      <c r="G82" s="74">
        <v>209464338.21000001</v>
      </c>
      <c r="H82" s="74">
        <v>146368929.69999999</v>
      </c>
      <c r="I82" s="74">
        <v>63095408.510000005</v>
      </c>
      <c r="J82" s="48">
        <v>21494</v>
      </c>
      <c r="K82" s="49">
        <v>187577562</v>
      </c>
      <c r="L82" s="49">
        <v>8727</v>
      </c>
      <c r="M82" s="50">
        <v>0.91300000000000003</v>
      </c>
      <c r="N82" s="50">
        <v>7.6999999999999999E-2</v>
      </c>
    </row>
    <row r="83" spans="2:14" x14ac:dyDescent="0.25">
      <c r="B83" s="47" t="s">
        <v>154</v>
      </c>
      <c r="C83" s="47" t="s">
        <v>155</v>
      </c>
      <c r="D83" s="48">
        <v>1601</v>
      </c>
      <c r="E83" s="48">
        <v>1159</v>
      </c>
      <c r="F83" s="48">
        <v>442</v>
      </c>
      <c r="G83" s="74">
        <v>13698166.129999999</v>
      </c>
      <c r="H83" s="74">
        <v>9704990.129999999</v>
      </c>
      <c r="I83" s="74">
        <v>3993176</v>
      </c>
      <c r="J83" s="48">
        <v>1491</v>
      </c>
      <c r="K83" s="49">
        <v>12639779</v>
      </c>
      <c r="L83" s="49">
        <v>8477</v>
      </c>
      <c r="M83" s="50">
        <v>0.96099999999999997</v>
      </c>
      <c r="N83" s="50">
        <v>0.03</v>
      </c>
    </row>
    <row r="84" spans="2:14" x14ac:dyDescent="0.25">
      <c r="B84" s="47" t="s">
        <v>156</v>
      </c>
      <c r="C84" s="47" t="s">
        <v>23</v>
      </c>
      <c r="D84" s="48">
        <v>16150</v>
      </c>
      <c r="E84" s="48">
        <v>11186</v>
      </c>
      <c r="F84" s="48">
        <v>4964</v>
      </c>
      <c r="G84" s="74">
        <v>141566496</v>
      </c>
      <c r="H84" s="74">
        <v>94703702</v>
      </c>
      <c r="I84" s="74">
        <v>46862794</v>
      </c>
      <c r="J84" s="48">
        <v>15804</v>
      </c>
      <c r="K84" s="49">
        <v>134652360</v>
      </c>
      <c r="L84" s="49">
        <v>8520</v>
      </c>
      <c r="M84" s="50">
        <v>0.99399999999999999</v>
      </c>
      <c r="N84" s="50">
        <v>6.0000000000000001E-3</v>
      </c>
    </row>
    <row r="85" spans="2:14" x14ac:dyDescent="0.25">
      <c r="B85" s="47" t="s">
        <v>157</v>
      </c>
      <c r="C85" s="47" t="s">
        <v>158</v>
      </c>
      <c r="D85" s="48">
        <v>9973</v>
      </c>
      <c r="E85" s="48">
        <v>7862</v>
      </c>
      <c r="F85" s="48">
        <v>2111</v>
      </c>
      <c r="G85" s="74">
        <v>94021131</v>
      </c>
      <c r="H85" s="74">
        <v>73503524</v>
      </c>
      <c r="I85" s="74">
        <v>20517607</v>
      </c>
      <c r="J85" s="48">
        <v>9728</v>
      </c>
      <c r="K85" s="49">
        <v>91797492</v>
      </c>
      <c r="L85" s="49">
        <v>9436</v>
      </c>
      <c r="M85" s="50">
        <v>0.997</v>
      </c>
      <c r="N85" s="50">
        <v>3.0000000000000001E-3</v>
      </c>
    </row>
    <row r="86" spans="2:14" x14ac:dyDescent="0.25">
      <c r="B86" s="47" t="s">
        <v>159</v>
      </c>
      <c r="C86" s="47" t="s">
        <v>76</v>
      </c>
      <c r="D86" s="48">
        <v>135723</v>
      </c>
      <c r="E86" s="48">
        <v>100142</v>
      </c>
      <c r="F86" s="48">
        <v>35581</v>
      </c>
      <c r="G86" s="74">
        <v>1062780438</v>
      </c>
      <c r="H86" s="74">
        <v>752322601</v>
      </c>
      <c r="I86" s="74">
        <v>310457837</v>
      </c>
      <c r="J86" s="48">
        <v>127314</v>
      </c>
      <c r="K86" s="49">
        <v>998581391</v>
      </c>
      <c r="L86" s="49">
        <v>7843</v>
      </c>
      <c r="M86" s="50">
        <v>0.93899999999999995</v>
      </c>
      <c r="N86" s="50">
        <v>5.2999999999999999E-2</v>
      </c>
    </row>
    <row r="87" spans="2:14" x14ac:dyDescent="0.25">
      <c r="B87" s="47" t="s">
        <v>160</v>
      </c>
      <c r="C87" s="47" t="s">
        <v>76</v>
      </c>
      <c r="D87" s="48">
        <v>3064</v>
      </c>
      <c r="E87" s="48">
        <v>2114</v>
      </c>
      <c r="F87" s="48">
        <v>950</v>
      </c>
      <c r="G87" s="74">
        <v>29261316</v>
      </c>
      <c r="H87" s="74">
        <v>20063583</v>
      </c>
      <c r="I87" s="74">
        <v>9197733</v>
      </c>
      <c r="J87" s="48">
        <v>2799</v>
      </c>
      <c r="K87" s="49">
        <v>26631224</v>
      </c>
      <c r="L87" s="49">
        <v>9515</v>
      </c>
      <c r="M87" s="50">
        <v>0.95199999999999996</v>
      </c>
      <c r="N87" s="50">
        <v>4.3999999999999997E-2</v>
      </c>
    </row>
    <row r="88" spans="2:14" x14ac:dyDescent="0.25">
      <c r="B88" s="47" t="s">
        <v>161</v>
      </c>
      <c r="C88" s="47" t="s">
        <v>162</v>
      </c>
      <c r="D88" s="48">
        <v>56707</v>
      </c>
      <c r="E88" s="48">
        <v>40534</v>
      </c>
      <c r="F88" s="48">
        <v>16173</v>
      </c>
      <c r="G88" s="74">
        <v>480207952</v>
      </c>
      <c r="H88" s="74">
        <v>336620084</v>
      </c>
      <c r="I88" s="74">
        <v>143587868</v>
      </c>
      <c r="J88" s="48">
        <v>53538</v>
      </c>
      <c r="K88" s="49">
        <v>455236342</v>
      </c>
      <c r="L88" s="49">
        <v>8503</v>
      </c>
      <c r="M88" s="50">
        <v>0.98099999999999998</v>
      </c>
      <c r="N88" s="50">
        <v>1.2E-2</v>
      </c>
    </row>
    <row r="89" spans="2:14" x14ac:dyDescent="0.25">
      <c r="B89" s="47" t="s">
        <v>164</v>
      </c>
      <c r="C89" s="47" t="s">
        <v>84</v>
      </c>
      <c r="D89" s="48">
        <v>5669</v>
      </c>
      <c r="E89" s="48">
        <v>4235</v>
      </c>
      <c r="F89" s="48">
        <v>1434</v>
      </c>
      <c r="G89" s="74">
        <v>45197524.810000002</v>
      </c>
      <c r="H89" s="74">
        <v>32723427.810000002</v>
      </c>
      <c r="I89" s="74">
        <v>12474097</v>
      </c>
      <c r="J89" s="48">
        <v>5244</v>
      </c>
      <c r="K89" s="49">
        <v>40780092</v>
      </c>
      <c r="L89" s="49">
        <v>7777</v>
      </c>
      <c r="M89" s="50">
        <v>0.92300000000000004</v>
      </c>
      <c r="N89" s="50">
        <v>6.8000000000000005E-2</v>
      </c>
    </row>
    <row r="90" spans="2:14" x14ac:dyDescent="0.25">
      <c r="B90" s="47" t="s">
        <v>167</v>
      </c>
      <c r="C90" s="47" t="s">
        <v>166</v>
      </c>
      <c r="D90" s="48">
        <v>8987</v>
      </c>
      <c r="E90" s="48">
        <v>5753</v>
      </c>
      <c r="F90" s="48">
        <v>3234</v>
      </c>
      <c r="G90" s="74">
        <v>78362555</v>
      </c>
      <c r="H90" s="74">
        <v>49881864</v>
      </c>
      <c r="I90" s="74">
        <v>28480691</v>
      </c>
      <c r="J90" s="48">
        <v>8679</v>
      </c>
      <c r="K90" s="49">
        <v>74741026</v>
      </c>
      <c r="L90" s="49">
        <v>8612</v>
      </c>
      <c r="M90" s="50">
        <v>0.98499999999999999</v>
      </c>
      <c r="N90" s="50">
        <v>8.9999999999999993E-3</v>
      </c>
    </row>
    <row r="91" spans="2:14" x14ac:dyDescent="0.25">
      <c r="B91" s="47" t="s">
        <v>168</v>
      </c>
      <c r="C91" s="47" t="s">
        <v>169</v>
      </c>
      <c r="D91" s="48">
        <v>2246</v>
      </c>
      <c r="E91" s="48">
        <v>1621</v>
      </c>
      <c r="F91" s="48">
        <v>625</v>
      </c>
      <c r="G91" s="74">
        <v>18800630</v>
      </c>
      <c r="H91" s="74">
        <v>13275905</v>
      </c>
      <c r="I91" s="74">
        <v>5524725</v>
      </c>
      <c r="J91" s="48">
        <v>2129</v>
      </c>
      <c r="K91" s="49">
        <v>17790463</v>
      </c>
      <c r="L91" s="49">
        <v>8356</v>
      </c>
      <c r="M91" s="50">
        <v>0.98199999999999998</v>
      </c>
      <c r="N91" s="50">
        <v>1.2999999999999999E-2</v>
      </c>
    </row>
    <row r="92" spans="2:14" x14ac:dyDescent="0.25">
      <c r="B92" s="47" t="s">
        <v>170</v>
      </c>
      <c r="C92" s="47" t="s">
        <v>171</v>
      </c>
      <c r="D92" s="48">
        <v>6720</v>
      </c>
      <c r="E92" s="48">
        <v>4497</v>
      </c>
      <c r="F92" s="48">
        <v>2223</v>
      </c>
      <c r="G92" s="74">
        <v>63793207.580000006</v>
      </c>
      <c r="H92" s="74">
        <v>42603557.620000005</v>
      </c>
      <c r="I92" s="74">
        <v>21189649.960000001</v>
      </c>
      <c r="J92" s="48">
        <v>6606</v>
      </c>
      <c r="K92" s="49">
        <v>62834148</v>
      </c>
      <c r="L92" s="49">
        <v>9512</v>
      </c>
      <c r="M92" s="50">
        <v>0.98699999999999999</v>
      </c>
      <c r="N92" s="50">
        <v>1.0999999999999999E-2</v>
      </c>
    </row>
    <row r="93" spans="2:14" x14ac:dyDescent="0.25">
      <c r="B93" s="47" t="s">
        <v>172</v>
      </c>
      <c r="C93" s="47" t="s">
        <v>173</v>
      </c>
      <c r="D93" s="48">
        <v>8848</v>
      </c>
      <c r="E93" s="48">
        <v>6433</v>
      </c>
      <c r="F93" s="48">
        <v>2415</v>
      </c>
      <c r="G93" s="74">
        <v>72730718.039999992</v>
      </c>
      <c r="H93" s="74">
        <v>51408320.039999992</v>
      </c>
      <c r="I93" s="74">
        <v>21322398</v>
      </c>
      <c r="J93" s="48">
        <v>8148</v>
      </c>
      <c r="K93" s="49">
        <v>65974084</v>
      </c>
      <c r="L93" s="49">
        <v>8097</v>
      </c>
      <c r="M93" s="50">
        <v>0.96699999999999997</v>
      </c>
      <c r="N93" s="50">
        <v>2.5999999999999999E-2</v>
      </c>
    </row>
    <row r="94" spans="2:14" x14ac:dyDescent="0.25">
      <c r="B94" s="47" t="s">
        <v>270</v>
      </c>
      <c r="C94" s="47" t="s">
        <v>281</v>
      </c>
      <c r="D94" s="48">
        <v>124</v>
      </c>
      <c r="E94" s="48">
        <v>124</v>
      </c>
      <c r="F94" s="48">
        <v>0</v>
      </c>
      <c r="G94" s="74">
        <v>547579</v>
      </c>
      <c r="H94" s="74">
        <v>547579</v>
      </c>
      <c r="I94" s="74">
        <v>0</v>
      </c>
      <c r="J94" s="48">
        <v>0</v>
      </c>
      <c r="K94" s="49">
        <v>0</v>
      </c>
      <c r="L94" s="49">
        <v>0</v>
      </c>
      <c r="M94" s="50">
        <v>0</v>
      </c>
      <c r="N94" s="50">
        <v>0</v>
      </c>
    </row>
    <row r="95" spans="2:14" x14ac:dyDescent="0.25">
      <c r="B95" s="47" t="s">
        <v>175</v>
      </c>
      <c r="C95" s="47" t="s">
        <v>176</v>
      </c>
      <c r="D95" s="48">
        <v>1999</v>
      </c>
      <c r="E95" s="48">
        <v>1417</v>
      </c>
      <c r="F95" s="48">
        <v>582</v>
      </c>
      <c r="G95" s="74">
        <v>18542404</v>
      </c>
      <c r="H95" s="74">
        <v>13114845</v>
      </c>
      <c r="I95" s="74">
        <v>5427559</v>
      </c>
      <c r="J95" s="48">
        <v>1772</v>
      </c>
      <c r="K95" s="49">
        <v>16319284</v>
      </c>
      <c r="L95" s="49">
        <v>9210</v>
      </c>
      <c r="M95" s="50">
        <v>0.57399999999999995</v>
      </c>
      <c r="N95" s="50">
        <v>0.33700000000000002</v>
      </c>
    </row>
    <row r="96" spans="2:14" x14ac:dyDescent="0.25">
      <c r="B96" s="47" t="s">
        <v>179</v>
      </c>
      <c r="C96" s="47" t="s">
        <v>104</v>
      </c>
      <c r="D96" s="48">
        <v>70</v>
      </c>
      <c r="E96" s="48">
        <v>54</v>
      </c>
      <c r="F96" s="48">
        <v>16</v>
      </c>
      <c r="G96" s="74">
        <v>643891</v>
      </c>
      <c r="H96" s="74">
        <v>498890</v>
      </c>
      <c r="I96" s="74">
        <v>145001</v>
      </c>
      <c r="J96" s="48">
        <v>68</v>
      </c>
      <c r="K96" s="49">
        <v>623891</v>
      </c>
      <c r="L96" s="49">
        <v>9175</v>
      </c>
      <c r="M96" s="50">
        <v>0.97099999999999997</v>
      </c>
      <c r="N96" s="50">
        <v>0</v>
      </c>
    </row>
    <row r="97" spans="2:14" x14ac:dyDescent="0.25">
      <c r="B97" s="47" t="s">
        <v>181</v>
      </c>
      <c r="C97" s="47" t="s">
        <v>25</v>
      </c>
      <c r="D97" s="48">
        <v>680</v>
      </c>
      <c r="E97" s="48">
        <v>474</v>
      </c>
      <c r="F97" s="48">
        <v>206</v>
      </c>
      <c r="G97" s="74">
        <v>6477668</v>
      </c>
      <c r="H97" s="74">
        <v>4502931</v>
      </c>
      <c r="I97" s="74">
        <v>1974737</v>
      </c>
      <c r="J97" s="48">
        <v>670</v>
      </c>
      <c r="K97" s="49">
        <v>6413655</v>
      </c>
      <c r="L97" s="49">
        <v>9573</v>
      </c>
      <c r="M97" s="50">
        <v>0.95799999999999996</v>
      </c>
      <c r="N97" s="50">
        <v>0.03</v>
      </c>
    </row>
    <row r="98" spans="2:14" x14ac:dyDescent="0.25">
      <c r="B98" s="47" t="s">
        <v>182</v>
      </c>
      <c r="C98" s="47" t="s">
        <v>25</v>
      </c>
      <c r="D98" s="48">
        <v>1570</v>
      </c>
      <c r="E98" s="48">
        <v>1264</v>
      </c>
      <c r="F98" s="48">
        <v>306</v>
      </c>
      <c r="G98" s="74">
        <v>10575090</v>
      </c>
      <c r="H98" s="74">
        <v>8066426</v>
      </c>
      <c r="I98" s="74">
        <v>2508664</v>
      </c>
      <c r="J98" s="48">
        <v>1517</v>
      </c>
      <c r="K98" s="49">
        <v>10289155</v>
      </c>
      <c r="L98" s="49">
        <v>6783</v>
      </c>
      <c r="M98" s="50">
        <v>0.93300000000000005</v>
      </c>
      <c r="N98" s="50">
        <v>4.4999999999999998E-2</v>
      </c>
    </row>
    <row r="99" spans="2:14" x14ac:dyDescent="0.25">
      <c r="B99" s="47" t="s">
        <v>183</v>
      </c>
      <c r="C99" s="47" t="s">
        <v>128</v>
      </c>
      <c r="D99" s="48">
        <v>58</v>
      </c>
      <c r="E99" s="48">
        <v>40</v>
      </c>
      <c r="F99" s="48">
        <v>18</v>
      </c>
      <c r="G99" s="74">
        <v>544028</v>
      </c>
      <c r="H99" s="74">
        <v>368828</v>
      </c>
      <c r="I99" s="74">
        <v>175200</v>
      </c>
      <c r="J99" s="48">
        <v>53</v>
      </c>
      <c r="K99" s="49">
        <v>498828</v>
      </c>
      <c r="L99" s="49">
        <v>9412</v>
      </c>
      <c r="M99" s="50">
        <v>0.64200000000000002</v>
      </c>
      <c r="N99" s="50">
        <v>0.32100000000000001</v>
      </c>
    </row>
    <row r="100" spans="2:14" x14ac:dyDescent="0.2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25">
      <c r="B101" s="47" t="s">
        <v>187</v>
      </c>
      <c r="C101" s="47" t="s">
        <v>61</v>
      </c>
      <c r="D101" s="48">
        <v>97</v>
      </c>
      <c r="E101" s="48">
        <v>73</v>
      </c>
      <c r="F101" s="48">
        <v>24</v>
      </c>
      <c r="G101" s="74">
        <v>868455</v>
      </c>
      <c r="H101" s="74">
        <v>644745</v>
      </c>
      <c r="I101" s="74">
        <v>223710</v>
      </c>
      <c r="J101" s="48">
        <v>90</v>
      </c>
      <c r="K101" s="49">
        <v>798455</v>
      </c>
      <c r="L101" s="49">
        <v>8872</v>
      </c>
      <c r="M101" s="50">
        <v>0.96699999999999997</v>
      </c>
      <c r="N101" s="50">
        <v>3.3000000000000002E-2</v>
      </c>
    </row>
    <row r="102" spans="2:14" x14ac:dyDescent="0.25">
      <c r="B102" s="47" t="s">
        <v>188</v>
      </c>
      <c r="C102" s="47" t="s">
        <v>61</v>
      </c>
      <c r="D102" s="48">
        <v>896</v>
      </c>
      <c r="E102" s="48">
        <v>611</v>
      </c>
      <c r="F102" s="48">
        <v>285</v>
      </c>
      <c r="G102" s="74">
        <v>8601277</v>
      </c>
      <c r="H102" s="74">
        <v>5842783</v>
      </c>
      <c r="I102" s="74">
        <v>2758494</v>
      </c>
      <c r="J102" s="48">
        <v>882</v>
      </c>
      <c r="K102" s="49">
        <v>8470867</v>
      </c>
      <c r="L102" s="49">
        <v>9604</v>
      </c>
      <c r="M102" s="50">
        <v>0.96099999999999997</v>
      </c>
      <c r="N102" s="50">
        <v>3.3000000000000002E-2</v>
      </c>
    </row>
    <row r="103" spans="2:14" x14ac:dyDescent="0.25">
      <c r="B103" s="47" t="s">
        <v>189</v>
      </c>
      <c r="C103" s="47" t="s">
        <v>76</v>
      </c>
      <c r="D103" s="48">
        <v>97</v>
      </c>
      <c r="E103" s="48">
        <v>65</v>
      </c>
      <c r="F103" s="48">
        <v>32</v>
      </c>
      <c r="G103" s="74">
        <v>933000</v>
      </c>
      <c r="H103" s="74">
        <v>613000</v>
      </c>
      <c r="I103" s="74">
        <v>320000</v>
      </c>
      <c r="J103" s="48">
        <v>79</v>
      </c>
      <c r="K103" s="49">
        <v>749999</v>
      </c>
      <c r="L103" s="49">
        <v>9494</v>
      </c>
      <c r="M103" s="50">
        <v>0.93700000000000006</v>
      </c>
      <c r="N103" s="50">
        <v>5.0999999999999997E-2</v>
      </c>
    </row>
    <row r="104" spans="2:14" x14ac:dyDescent="0.25">
      <c r="B104" s="47" t="s">
        <v>190</v>
      </c>
      <c r="C104" s="47" t="s">
        <v>191</v>
      </c>
      <c r="D104" s="48">
        <v>23247</v>
      </c>
      <c r="E104" s="48">
        <v>17805</v>
      </c>
      <c r="F104" s="48">
        <v>5442</v>
      </c>
      <c r="G104" s="74">
        <v>159919978</v>
      </c>
      <c r="H104" s="74">
        <v>115222701</v>
      </c>
      <c r="I104" s="74">
        <v>44697277</v>
      </c>
      <c r="J104" s="48">
        <v>21718</v>
      </c>
      <c r="K104" s="49">
        <v>148380731</v>
      </c>
      <c r="L104" s="49">
        <v>6832</v>
      </c>
      <c r="M104" s="50">
        <v>0.97599999999999998</v>
      </c>
      <c r="N104" s="50">
        <v>1.4E-2</v>
      </c>
    </row>
    <row r="105" spans="2:14" x14ac:dyDescent="0.25">
      <c r="B105" s="47" t="s">
        <v>192</v>
      </c>
      <c r="C105" s="47" t="s">
        <v>23</v>
      </c>
      <c r="D105" s="48">
        <v>10881</v>
      </c>
      <c r="E105" s="48">
        <v>7467</v>
      </c>
      <c r="F105" s="48">
        <v>3414</v>
      </c>
      <c r="G105" s="74">
        <v>96683690</v>
      </c>
      <c r="H105" s="74">
        <v>65100754</v>
      </c>
      <c r="I105" s="74">
        <v>31582936</v>
      </c>
      <c r="J105" s="48">
        <v>10249</v>
      </c>
      <c r="K105" s="49">
        <v>90473091</v>
      </c>
      <c r="L105" s="49">
        <v>8828</v>
      </c>
      <c r="M105" s="50">
        <v>0.995</v>
      </c>
      <c r="N105" s="50">
        <v>4.0000000000000001E-3</v>
      </c>
    </row>
    <row r="106" spans="2:14" x14ac:dyDescent="0.25">
      <c r="B106" s="47" t="s">
        <v>193</v>
      </c>
      <c r="C106" s="47" t="s">
        <v>23</v>
      </c>
      <c r="D106" s="48">
        <v>8008</v>
      </c>
      <c r="E106" s="48">
        <v>5475</v>
      </c>
      <c r="F106" s="48">
        <v>2533</v>
      </c>
      <c r="G106" s="74">
        <v>73246948</v>
      </c>
      <c r="H106" s="74">
        <v>49156618</v>
      </c>
      <c r="I106" s="74">
        <v>24090330</v>
      </c>
      <c r="J106" s="48">
        <v>7610</v>
      </c>
      <c r="K106" s="49">
        <v>69062369</v>
      </c>
      <c r="L106" s="49">
        <v>9075</v>
      </c>
      <c r="M106" s="50">
        <v>0.93200000000000005</v>
      </c>
      <c r="N106" s="50">
        <v>6.3E-2</v>
      </c>
    </row>
    <row r="107" spans="2:14" x14ac:dyDescent="0.25">
      <c r="B107" s="47" t="s">
        <v>194</v>
      </c>
      <c r="C107" s="47" t="s">
        <v>195</v>
      </c>
      <c r="D107" s="48">
        <v>10569</v>
      </c>
      <c r="E107" s="48">
        <v>7046</v>
      </c>
      <c r="F107" s="48">
        <v>3523</v>
      </c>
      <c r="G107" s="74">
        <v>100578577.21000001</v>
      </c>
      <c r="H107" s="74">
        <v>66587532.210000008</v>
      </c>
      <c r="I107" s="74">
        <v>33991045</v>
      </c>
      <c r="J107" s="48">
        <v>8971</v>
      </c>
      <c r="K107" s="49">
        <v>84891169</v>
      </c>
      <c r="L107" s="49">
        <v>9463</v>
      </c>
      <c r="M107" s="50">
        <v>0.79400000000000004</v>
      </c>
      <c r="N107" s="50">
        <v>0.188</v>
      </c>
    </row>
    <row r="108" spans="2:14" x14ac:dyDescent="0.25">
      <c r="B108" s="47" t="s">
        <v>196</v>
      </c>
      <c r="C108" s="47" t="s">
        <v>197</v>
      </c>
      <c r="D108" s="48">
        <v>79411</v>
      </c>
      <c r="E108" s="48">
        <v>57728</v>
      </c>
      <c r="F108" s="48">
        <v>21683</v>
      </c>
      <c r="G108" s="74">
        <v>626252143.41999996</v>
      </c>
      <c r="H108" s="74">
        <v>421898521.09999996</v>
      </c>
      <c r="I108" s="74">
        <v>204353622.31999999</v>
      </c>
      <c r="J108" s="48">
        <v>76015</v>
      </c>
      <c r="K108" s="49">
        <v>598830253</v>
      </c>
      <c r="L108" s="49">
        <v>7878</v>
      </c>
      <c r="M108" s="50">
        <v>0.93600000000000005</v>
      </c>
      <c r="N108" s="50">
        <v>5.2999999999999999E-2</v>
      </c>
    </row>
    <row r="109" spans="2:14" x14ac:dyDescent="0.25">
      <c r="B109" s="47" t="s">
        <v>198</v>
      </c>
      <c r="C109" s="47" t="s">
        <v>199</v>
      </c>
      <c r="D109" s="48">
        <v>5829</v>
      </c>
      <c r="E109" s="48">
        <v>4024</v>
      </c>
      <c r="F109" s="48">
        <v>1805</v>
      </c>
      <c r="G109" s="74">
        <v>50552332.75</v>
      </c>
      <c r="H109" s="74">
        <v>34180282.269999996</v>
      </c>
      <c r="I109" s="74">
        <v>16372050.48</v>
      </c>
      <c r="J109" s="48">
        <v>5225</v>
      </c>
      <c r="K109" s="49">
        <v>44861204</v>
      </c>
      <c r="L109" s="49">
        <v>8586</v>
      </c>
      <c r="M109" s="50">
        <v>0.83699999999999997</v>
      </c>
      <c r="N109" s="50">
        <v>0.14899999999999999</v>
      </c>
    </row>
    <row r="110" spans="2:14" x14ac:dyDescent="0.25">
      <c r="B110" s="47" t="s">
        <v>200</v>
      </c>
      <c r="C110" s="47" t="s">
        <v>201</v>
      </c>
      <c r="D110" s="48">
        <v>364656</v>
      </c>
      <c r="E110" s="48">
        <v>280493</v>
      </c>
      <c r="F110" s="48">
        <v>84163</v>
      </c>
      <c r="G110" s="74">
        <v>2651914716</v>
      </c>
      <c r="H110" s="74">
        <v>1981844911</v>
      </c>
      <c r="I110" s="74">
        <v>670069805</v>
      </c>
      <c r="J110" s="48">
        <v>341143</v>
      </c>
      <c r="K110" s="49">
        <v>2497273956</v>
      </c>
      <c r="L110" s="49">
        <v>7320</v>
      </c>
      <c r="M110" s="50">
        <v>0.97299999999999998</v>
      </c>
      <c r="N110" s="50">
        <v>1.2999999999999999E-2</v>
      </c>
    </row>
    <row r="111" spans="2:14" x14ac:dyDescent="0.25">
      <c r="B111" s="47" t="s">
        <v>274</v>
      </c>
      <c r="C111" s="47" t="s">
        <v>283</v>
      </c>
      <c r="D111" s="48">
        <v>378</v>
      </c>
      <c r="E111" s="48">
        <v>306</v>
      </c>
      <c r="F111" s="48">
        <v>72</v>
      </c>
      <c r="G111" s="74">
        <v>2623386</v>
      </c>
      <c r="H111" s="74">
        <v>2036226</v>
      </c>
      <c r="I111" s="74">
        <v>587160</v>
      </c>
      <c r="J111" s="48">
        <v>338</v>
      </c>
      <c r="K111" s="49">
        <v>2256136</v>
      </c>
      <c r="L111" s="49">
        <v>6675</v>
      </c>
      <c r="M111" s="50">
        <v>0.69799999999999995</v>
      </c>
      <c r="N111" s="50">
        <v>0.192</v>
      </c>
    </row>
    <row r="112" spans="2:14" x14ac:dyDescent="0.25">
      <c r="B112" s="47" t="s">
        <v>202</v>
      </c>
      <c r="C112" s="47" t="s">
        <v>178</v>
      </c>
      <c r="D112" s="48">
        <v>116473</v>
      </c>
      <c r="E112" s="48">
        <v>88349</v>
      </c>
      <c r="F112" s="48">
        <v>28124</v>
      </c>
      <c r="G112" s="74">
        <v>891210395</v>
      </c>
      <c r="H112" s="74">
        <v>650810974</v>
      </c>
      <c r="I112" s="74">
        <v>240399421</v>
      </c>
      <c r="J112" s="48">
        <v>111114</v>
      </c>
      <c r="K112" s="49">
        <v>847465034</v>
      </c>
      <c r="L112" s="49">
        <v>7627</v>
      </c>
      <c r="M112" s="50">
        <v>0.86199999999999999</v>
      </c>
      <c r="N112" s="50">
        <v>0.12</v>
      </c>
    </row>
    <row r="113" spans="2:14" x14ac:dyDescent="0.25">
      <c r="B113" s="47" t="s">
        <v>203</v>
      </c>
      <c r="C113" s="47" t="s">
        <v>3</v>
      </c>
      <c r="D113" s="48">
        <v>170190</v>
      </c>
      <c r="E113" s="48">
        <v>124339</v>
      </c>
      <c r="F113" s="48">
        <v>45851</v>
      </c>
      <c r="G113" s="74">
        <v>1368645716</v>
      </c>
      <c r="H113" s="74">
        <v>972176296</v>
      </c>
      <c r="I113" s="74">
        <v>396469420</v>
      </c>
      <c r="J113" s="48">
        <v>162994</v>
      </c>
      <c r="K113" s="49">
        <v>1311580534</v>
      </c>
      <c r="L113" s="49">
        <v>8047</v>
      </c>
      <c r="M113" s="50">
        <v>0.90400000000000003</v>
      </c>
      <c r="N113" s="50">
        <v>7.0999999999999994E-2</v>
      </c>
    </row>
    <row r="114" spans="2:14" x14ac:dyDescent="0.25">
      <c r="B114" s="47" t="s">
        <v>205</v>
      </c>
      <c r="C114" s="47" t="s">
        <v>206</v>
      </c>
      <c r="D114" s="48">
        <v>12133</v>
      </c>
      <c r="E114" s="48">
        <v>8816</v>
      </c>
      <c r="F114" s="48">
        <v>3317</v>
      </c>
      <c r="G114" s="74">
        <v>102453881.5</v>
      </c>
      <c r="H114" s="74">
        <v>72893265.5</v>
      </c>
      <c r="I114" s="74">
        <v>29560616</v>
      </c>
      <c r="J114" s="48">
        <v>11302</v>
      </c>
      <c r="K114" s="49">
        <v>95757035</v>
      </c>
      <c r="L114" s="49">
        <v>8473</v>
      </c>
      <c r="M114" s="50">
        <v>0.97199999999999998</v>
      </c>
      <c r="N114" s="50">
        <v>1.4999999999999999E-2</v>
      </c>
    </row>
    <row r="115" spans="2:14" x14ac:dyDescent="0.25">
      <c r="B115" s="47" t="s">
        <v>275</v>
      </c>
      <c r="C115" s="47" t="s">
        <v>284</v>
      </c>
      <c r="D115" s="48">
        <v>400</v>
      </c>
      <c r="E115" s="48">
        <v>287</v>
      </c>
      <c r="F115" s="48">
        <v>113</v>
      </c>
      <c r="G115" s="74">
        <v>3881261.56</v>
      </c>
      <c r="H115" s="74">
        <v>2811261.56</v>
      </c>
      <c r="I115" s="74">
        <v>1070000</v>
      </c>
      <c r="J115" s="48">
        <v>238</v>
      </c>
      <c r="K115" s="49">
        <v>2338480</v>
      </c>
      <c r="L115" s="49">
        <v>9826</v>
      </c>
      <c r="M115" s="50">
        <v>8.4000000000000005E-2</v>
      </c>
      <c r="N115" s="50">
        <v>0.315</v>
      </c>
    </row>
    <row r="116" spans="2:14" x14ac:dyDescent="0.25">
      <c r="B116" s="47" t="s">
        <v>207</v>
      </c>
      <c r="C116" s="47" t="s">
        <v>61</v>
      </c>
      <c r="D116" s="48">
        <v>799</v>
      </c>
      <c r="E116" s="48">
        <v>607</v>
      </c>
      <c r="F116" s="48">
        <v>192</v>
      </c>
      <c r="G116" s="74">
        <v>5989897</v>
      </c>
      <c r="H116" s="74">
        <v>4340167</v>
      </c>
      <c r="I116" s="74">
        <v>1649730</v>
      </c>
      <c r="J116" s="48">
        <v>767</v>
      </c>
      <c r="K116" s="49">
        <v>5766956</v>
      </c>
      <c r="L116" s="49">
        <v>7519</v>
      </c>
      <c r="M116" s="50">
        <v>0.92600000000000005</v>
      </c>
      <c r="N116" s="50">
        <v>6.0999999999999999E-2</v>
      </c>
    </row>
    <row r="117" spans="2:14" x14ac:dyDescent="0.25">
      <c r="B117" s="47" t="s">
        <v>208</v>
      </c>
      <c r="C117" s="47" t="s">
        <v>39</v>
      </c>
      <c r="D117" s="48">
        <v>179</v>
      </c>
      <c r="E117" s="48">
        <v>152</v>
      </c>
      <c r="F117" s="48">
        <v>27</v>
      </c>
      <c r="G117" s="74">
        <v>1319435</v>
      </c>
      <c r="H117" s="74">
        <v>1151915</v>
      </c>
      <c r="I117" s="74">
        <v>167520</v>
      </c>
      <c r="J117" s="48">
        <v>171</v>
      </c>
      <c r="K117" s="49">
        <v>1281665</v>
      </c>
      <c r="L117" s="49">
        <v>7495</v>
      </c>
      <c r="M117" s="50">
        <v>0.98799999999999999</v>
      </c>
      <c r="N117" s="50">
        <v>0</v>
      </c>
    </row>
    <row r="118" spans="2:14" x14ac:dyDescent="0.25">
      <c r="B118" s="47" t="s">
        <v>209</v>
      </c>
      <c r="C118" s="47" t="s">
        <v>35</v>
      </c>
      <c r="D118" s="48">
        <v>24</v>
      </c>
      <c r="E118" s="48">
        <v>18</v>
      </c>
      <c r="F118" s="48">
        <v>6</v>
      </c>
      <c r="G118" s="74">
        <v>228500</v>
      </c>
      <c r="H118" s="74">
        <v>168500</v>
      </c>
      <c r="I118" s="74">
        <v>60000</v>
      </c>
      <c r="J118" s="48">
        <v>21</v>
      </c>
      <c r="K118" s="49">
        <v>198500</v>
      </c>
      <c r="L118" s="49">
        <v>9452</v>
      </c>
      <c r="M118" s="50">
        <v>0.52400000000000002</v>
      </c>
      <c r="N118" s="50">
        <v>0.23799999999999999</v>
      </c>
    </row>
    <row r="119" spans="2:14" x14ac:dyDescent="0.25">
      <c r="B119" s="47" t="s">
        <v>212</v>
      </c>
      <c r="C119" s="47" t="s">
        <v>213</v>
      </c>
      <c r="D119" s="48">
        <v>25251</v>
      </c>
      <c r="E119" s="48">
        <v>19411</v>
      </c>
      <c r="F119" s="48">
        <v>5840</v>
      </c>
      <c r="G119" s="74">
        <v>196818276</v>
      </c>
      <c r="H119" s="74">
        <v>146231192</v>
      </c>
      <c r="I119" s="74">
        <v>50587084</v>
      </c>
      <c r="J119" s="48">
        <v>23683</v>
      </c>
      <c r="K119" s="49">
        <v>185890212</v>
      </c>
      <c r="L119" s="49">
        <v>7849</v>
      </c>
      <c r="M119" s="50">
        <v>0.875</v>
      </c>
      <c r="N119" s="50">
        <v>0.10199999999999999</v>
      </c>
    </row>
    <row r="120" spans="2:14" x14ac:dyDescent="0.25">
      <c r="B120" s="47" t="s">
        <v>214</v>
      </c>
      <c r="C120" s="47" t="s">
        <v>215</v>
      </c>
      <c r="D120" s="48">
        <v>21130</v>
      </c>
      <c r="E120" s="48">
        <v>15408</v>
      </c>
      <c r="F120" s="48">
        <v>5722</v>
      </c>
      <c r="G120" s="74">
        <v>163609600.33000001</v>
      </c>
      <c r="H120" s="74">
        <v>116407559.89000002</v>
      </c>
      <c r="I120" s="74">
        <v>47202040.439999998</v>
      </c>
      <c r="J120" s="48">
        <v>20110</v>
      </c>
      <c r="K120" s="49">
        <v>156919903</v>
      </c>
      <c r="L120" s="49">
        <v>7803</v>
      </c>
      <c r="M120" s="50">
        <v>0.92300000000000004</v>
      </c>
      <c r="N120" s="50">
        <v>4.7E-2</v>
      </c>
    </row>
    <row r="121" spans="2:14" x14ac:dyDescent="0.25">
      <c r="B121" s="47" t="s">
        <v>216</v>
      </c>
      <c r="C121" s="47" t="s">
        <v>217</v>
      </c>
      <c r="D121" s="48">
        <v>404836</v>
      </c>
      <c r="E121" s="48">
        <v>297460</v>
      </c>
      <c r="F121" s="48">
        <v>107376</v>
      </c>
      <c r="G121" s="74">
        <v>2960290237.0699997</v>
      </c>
      <c r="H121" s="74">
        <v>2065956103.0699997</v>
      </c>
      <c r="I121" s="74">
        <v>894334134</v>
      </c>
      <c r="J121" s="48">
        <v>375669</v>
      </c>
      <c r="K121" s="49">
        <v>2734813382</v>
      </c>
      <c r="L121" s="49">
        <v>7280</v>
      </c>
      <c r="M121" s="50">
        <v>0.98599999999999999</v>
      </c>
      <c r="N121" s="50">
        <v>1.0999999999999999E-2</v>
      </c>
    </row>
    <row r="122" spans="2:14" x14ac:dyDescent="0.25">
      <c r="B122" s="47" t="s">
        <v>218</v>
      </c>
      <c r="C122" s="47" t="s">
        <v>166</v>
      </c>
      <c r="D122" s="48">
        <v>85048</v>
      </c>
      <c r="E122" s="48">
        <v>51826</v>
      </c>
      <c r="F122" s="48">
        <v>33222</v>
      </c>
      <c r="G122" s="74">
        <v>720701720.13</v>
      </c>
      <c r="H122" s="74">
        <v>419185347.54000002</v>
      </c>
      <c r="I122" s="74">
        <v>301516372.58999997</v>
      </c>
      <c r="J122" s="48">
        <v>81753</v>
      </c>
      <c r="K122" s="49">
        <v>679012280</v>
      </c>
      <c r="L122" s="49">
        <v>8306</v>
      </c>
      <c r="M122" s="50">
        <v>0.98399999999999999</v>
      </c>
      <c r="N122" s="50">
        <v>1.2999999999999999E-2</v>
      </c>
    </row>
    <row r="123" spans="2:14" x14ac:dyDescent="0.25">
      <c r="B123" s="47" t="s">
        <v>219</v>
      </c>
      <c r="C123" s="47" t="s">
        <v>61</v>
      </c>
      <c r="D123" s="48">
        <v>245</v>
      </c>
      <c r="E123" s="48">
        <v>236</v>
      </c>
      <c r="F123" s="48">
        <v>9</v>
      </c>
      <c r="G123" s="74">
        <v>467830</v>
      </c>
      <c r="H123" s="74">
        <v>426856</v>
      </c>
      <c r="I123" s="74">
        <v>40974</v>
      </c>
      <c r="J123" s="48">
        <v>217</v>
      </c>
      <c r="K123" s="49">
        <v>279264</v>
      </c>
      <c r="L123" s="49">
        <v>1287</v>
      </c>
      <c r="M123" s="50">
        <v>0.98199999999999998</v>
      </c>
      <c r="N123" s="50">
        <v>0</v>
      </c>
    </row>
    <row r="124" spans="2:14" x14ac:dyDescent="0.25">
      <c r="B124" s="47" t="s">
        <v>220</v>
      </c>
      <c r="C124" s="47" t="s">
        <v>7</v>
      </c>
      <c r="D124" s="48">
        <v>5639</v>
      </c>
      <c r="E124" s="48">
        <v>5073</v>
      </c>
      <c r="F124" s="48">
        <v>566</v>
      </c>
      <c r="G124" s="74">
        <v>21972818</v>
      </c>
      <c r="H124" s="74">
        <v>18459138</v>
      </c>
      <c r="I124" s="74">
        <v>3513680</v>
      </c>
      <c r="J124" s="48">
        <v>4863</v>
      </c>
      <c r="K124" s="49">
        <v>19241113</v>
      </c>
      <c r="L124" s="49">
        <v>3957</v>
      </c>
      <c r="M124" s="50">
        <v>0.94699999999999995</v>
      </c>
      <c r="N124" s="50">
        <v>2.4E-2</v>
      </c>
    </row>
    <row r="125" spans="2:14" x14ac:dyDescent="0.25">
      <c r="B125" s="47" t="s">
        <v>221</v>
      </c>
      <c r="C125" s="47" t="s">
        <v>35</v>
      </c>
      <c r="D125" s="48">
        <v>166</v>
      </c>
      <c r="E125" s="48">
        <v>124</v>
      </c>
      <c r="F125" s="48">
        <v>42</v>
      </c>
      <c r="G125" s="74">
        <v>1538211</v>
      </c>
      <c r="H125" s="74">
        <v>1130407</v>
      </c>
      <c r="I125" s="74">
        <v>407804</v>
      </c>
      <c r="J125" s="48">
        <v>142</v>
      </c>
      <c r="K125" s="49">
        <v>1323186</v>
      </c>
      <c r="L125" s="49">
        <v>9318</v>
      </c>
      <c r="M125" s="50">
        <v>0.73199999999999998</v>
      </c>
      <c r="N125" s="50">
        <v>0.14799999999999999</v>
      </c>
    </row>
    <row r="126" spans="2:14" x14ac:dyDescent="0.25">
      <c r="B126" s="47" t="s">
        <v>222</v>
      </c>
      <c r="C126" s="47" t="s">
        <v>223</v>
      </c>
      <c r="D126" s="48">
        <v>2459</v>
      </c>
      <c r="E126" s="48">
        <v>1788</v>
      </c>
      <c r="F126" s="48">
        <v>671</v>
      </c>
      <c r="G126" s="74">
        <v>22160950</v>
      </c>
      <c r="H126" s="74">
        <v>16282858</v>
      </c>
      <c r="I126" s="74">
        <v>5878092</v>
      </c>
      <c r="J126" s="48">
        <v>2178</v>
      </c>
      <c r="K126" s="49">
        <v>19563848</v>
      </c>
      <c r="L126" s="49">
        <v>8982</v>
      </c>
      <c r="M126" s="50">
        <v>0.94</v>
      </c>
      <c r="N126" s="50">
        <v>2.1999999999999999E-2</v>
      </c>
    </row>
    <row r="127" spans="2:14" x14ac:dyDescent="0.25">
      <c r="B127" s="47" t="s">
        <v>224</v>
      </c>
      <c r="C127" s="47" t="s">
        <v>225</v>
      </c>
      <c r="D127" s="48">
        <v>22652</v>
      </c>
      <c r="E127" s="48">
        <v>16328</v>
      </c>
      <c r="F127" s="48">
        <v>6324</v>
      </c>
      <c r="G127" s="74">
        <v>181625025</v>
      </c>
      <c r="H127" s="74">
        <v>126672677</v>
      </c>
      <c r="I127" s="74">
        <v>54952348</v>
      </c>
      <c r="J127" s="48">
        <v>21522</v>
      </c>
      <c r="K127" s="49">
        <v>173345132</v>
      </c>
      <c r="L127" s="49">
        <v>8054</v>
      </c>
      <c r="M127" s="50">
        <v>0.996</v>
      </c>
      <c r="N127" s="50">
        <v>4.0000000000000001E-3</v>
      </c>
    </row>
    <row r="128" spans="2:14" x14ac:dyDescent="0.25">
      <c r="B128" s="47" t="s">
        <v>226</v>
      </c>
      <c r="C128" s="47" t="s">
        <v>227</v>
      </c>
      <c r="D128" s="48">
        <v>10196</v>
      </c>
      <c r="E128" s="48">
        <v>6988</v>
      </c>
      <c r="F128" s="48">
        <v>3208</v>
      </c>
      <c r="G128" s="74">
        <v>93932469.74000001</v>
      </c>
      <c r="H128" s="74">
        <v>63503881.06000001</v>
      </c>
      <c r="I128" s="74">
        <v>30428588.68</v>
      </c>
      <c r="J128" s="48">
        <v>9572</v>
      </c>
      <c r="K128" s="49">
        <v>88239847</v>
      </c>
      <c r="L128" s="49">
        <v>9219</v>
      </c>
      <c r="M128" s="50">
        <v>0.90500000000000003</v>
      </c>
      <c r="N128" s="50">
        <v>5.3999999999999999E-2</v>
      </c>
    </row>
    <row r="129" spans="2:14" x14ac:dyDescent="0.25">
      <c r="B129" s="47" t="s">
        <v>228</v>
      </c>
      <c r="C129" s="47" t="s">
        <v>229</v>
      </c>
      <c r="D129" s="48">
        <v>3001</v>
      </c>
      <c r="E129" s="48">
        <v>2202</v>
      </c>
      <c r="F129" s="48">
        <v>799</v>
      </c>
      <c r="G129" s="74">
        <v>22641423</v>
      </c>
      <c r="H129" s="74">
        <v>15980328</v>
      </c>
      <c r="I129" s="74">
        <v>6661095</v>
      </c>
      <c r="J129" s="48">
        <v>2672</v>
      </c>
      <c r="K129" s="49">
        <v>20862961</v>
      </c>
      <c r="L129" s="49">
        <v>7808</v>
      </c>
      <c r="M129" s="50">
        <v>0.95099999999999996</v>
      </c>
      <c r="N129" s="50">
        <v>3.9E-2</v>
      </c>
    </row>
    <row r="130" spans="2:14" x14ac:dyDescent="0.25">
      <c r="B130" s="47" t="s">
        <v>234</v>
      </c>
      <c r="C130" s="47" t="s">
        <v>61</v>
      </c>
      <c r="D130" s="48">
        <v>183</v>
      </c>
      <c r="E130" s="48">
        <v>162</v>
      </c>
      <c r="F130" s="48">
        <v>21</v>
      </c>
      <c r="G130" s="74">
        <v>1049878</v>
      </c>
      <c r="H130" s="74">
        <v>863640</v>
      </c>
      <c r="I130" s="74">
        <v>186238</v>
      </c>
      <c r="J130" s="48">
        <v>166</v>
      </c>
      <c r="K130" s="49">
        <v>1005105</v>
      </c>
      <c r="L130" s="49">
        <v>6055</v>
      </c>
      <c r="M130" s="50">
        <v>0.65100000000000002</v>
      </c>
      <c r="N130" s="50">
        <v>0.127</v>
      </c>
    </row>
    <row r="131" spans="2:14" x14ac:dyDescent="0.25">
      <c r="B131" s="47" t="s">
        <v>241</v>
      </c>
      <c r="C131" s="47" t="s">
        <v>242</v>
      </c>
      <c r="D131" s="48">
        <v>509</v>
      </c>
      <c r="E131" s="48">
        <v>402</v>
      </c>
      <c r="F131" s="48">
        <v>107</v>
      </c>
      <c r="G131" s="74">
        <v>4062505</v>
      </c>
      <c r="H131" s="74">
        <v>3103354</v>
      </c>
      <c r="I131" s="74">
        <v>959151</v>
      </c>
      <c r="J131" s="48">
        <v>459</v>
      </c>
      <c r="K131" s="49">
        <v>3723644</v>
      </c>
      <c r="L131" s="49">
        <v>8113</v>
      </c>
      <c r="M131" s="50">
        <v>0.996</v>
      </c>
      <c r="N131" s="50">
        <v>4.0000000000000001E-3</v>
      </c>
    </row>
    <row r="132" spans="2:14" x14ac:dyDescent="0.25">
      <c r="B132" s="47" t="s">
        <v>243</v>
      </c>
      <c r="C132" s="47" t="s">
        <v>146</v>
      </c>
      <c r="D132" s="48">
        <v>11366</v>
      </c>
      <c r="E132" s="48">
        <v>9771</v>
      </c>
      <c r="F132" s="48">
        <v>1595</v>
      </c>
      <c r="G132" s="74">
        <v>75380142</v>
      </c>
      <c r="H132" s="74">
        <v>62932487</v>
      </c>
      <c r="I132" s="74">
        <v>12447655</v>
      </c>
      <c r="J132" s="48">
        <v>10420</v>
      </c>
      <c r="K132" s="49">
        <v>65951243</v>
      </c>
      <c r="L132" s="49">
        <v>6329</v>
      </c>
      <c r="M132" s="50">
        <v>0.91300000000000003</v>
      </c>
      <c r="N132" s="50">
        <v>4.5999999999999999E-2</v>
      </c>
    </row>
    <row r="133" spans="2:14" x14ac:dyDescent="0.25">
      <c r="B133" s="47" t="s">
        <v>244</v>
      </c>
      <c r="C133" s="47" t="s">
        <v>245</v>
      </c>
      <c r="D133" s="48">
        <v>1099</v>
      </c>
      <c r="E133" s="48">
        <v>794</v>
      </c>
      <c r="F133" s="48">
        <v>305</v>
      </c>
      <c r="G133" s="74">
        <v>10233949.5</v>
      </c>
      <c r="H133" s="74">
        <v>7345698.4900000002</v>
      </c>
      <c r="I133" s="74">
        <v>2888251.01</v>
      </c>
      <c r="J133" s="48">
        <v>1021</v>
      </c>
      <c r="K133" s="49">
        <v>9520394</v>
      </c>
      <c r="L133" s="49">
        <v>9325</v>
      </c>
      <c r="M133" s="50">
        <v>0.98099999999999998</v>
      </c>
      <c r="N133" s="50">
        <v>1.2E-2</v>
      </c>
    </row>
    <row r="134" spans="2:14" x14ac:dyDescent="0.25">
      <c r="B134" s="47" t="s">
        <v>246</v>
      </c>
      <c r="C134" s="47" t="s">
        <v>247</v>
      </c>
      <c r="D134" s="48">
        <v>35747</v>
      </c>
      <c r="E134" s="48">
        <v>25919</v>
      </c>
      <c r="F134" s="48">
        <v>9828</v>
      </c>
      <c r="G134" s="74">
        <v>274780396.12</v>
      </c>
      <c r="H134" s="74">
        <v>188332674.55000001</v>
      </c>
      <c r="I134" s="74">
        <v>86447721.569999993</v>
      </c>
      <c r="J134" s="48">
        <v>31285</v>
      </c>
      <c r="K134" s="49">
        <v>237432156</v>
      </c>
      <c r="L134" s="49">
        <v>7589</v>
      </c>
      <c r="M134" s="50">
        <v>0.92500000000000004</v>
      </c>
      <c r="N134" s="50">
        <v>3.7999999999999999E-2</v>
      </c>
    </row>
    <row r="135" spans="2:14" x14ac:dyDescent="0.25">
      <c r="B135" s="47" t="s">
        <v>248</v>
      </c>
      <c r="C135" s="47" t="s">
        <v>35</v>
      </c>
      <c r="D135" s="48">
        <v>89</v>
      </c>
      <c r="E135" s="48">
        <v>64</v>
      </c>
      <c r="F135" s="48">
        <v>25</v>
      </c>
      <c r="G135" s="74">
        <v>873827.65</v>
      </c>
      <c r="H135" s="74">
        <v>631190.65</v>
      </c>
      <c r="I135" s="74">
        <v>242637</v>
      </c>
      <c r="J135" s="48">
        <v>77</v>
      </c>
      <c r="K135" s="49">
        <v>757500</v>
      </c>
      <c r="L135" s="49">
        <v>9838</v>
      </c>
      <c r="M135" s="50">
        <v>0.61</v>
      </c>
      <c r="N135" s="50">
        <v>0.20799999999999999</v>
      </c>
    </row>
    <row r="136" spans="2:14" x14ac:dyDescent="0.25">
      <c r="B136" s="47" t="s">
        <v>249</v>
      </c>
      <c r="C136" s="47" t="s">
        <v>250</v>
      </c>
      <c r="D136" s="48">
        <v>25090</v>
      </c>
      <c r="E136" s="48">
        <v>18789</v>
      </c>
      <c r="F136" s="48">
        <v>6301</v>
      </c>
      <c r="G136" s="74">
        <v>203907803.32999998</v>
      </c>
      <c r="H136" s="74">
        <v>144885341.59999996</v>
      </c>
      <c r="I136" s="74">
        <v>59022461.730000004</v>
      </c>
      <c r="J136" s="48">
        <v>24839</v>
      </c>
      <c r="K136" s="49">
        <v>201498634</v>
      </c>
      <c r="L136" s="49">
        <v>8112</v>
      </c>
      <c r="M136" s="50">
        <v>0.996</v>
      </c>
      <c r="N136" s="50">
        <v>2E-3</v>
      </c>
    </row>
    <row r="137" spans="2:14" x14ac:dyDescent="0.25">
      <c r="B137" s="47" t="s">
        <v>251</v>
      </c>
      <c r="C137" s="47" t="s">
        <v>104</v>
      </c>
      <c r="D137" s="48">
        <v>50</v>
      </c>
      <c r="E137" s="48">
        <v>50</v>
      </c>
      <c r="F137" s="48">
        <v>0</v>
      </c>
      <c r="G137" s="74">
        <v>463264</v>
      </c>
      <c r="H137" s="74">
        <v>463264</v>
      </c>
      <c r="I137" s="74">
        <v>0</v>
      </c>
      <c r="J137" s="48">
        <v>50</v>
      </c>
      <c r="K137" s="49">
        <v>463264</v>
      </c>
      <c r="L137" s="49">
        <v>9265</v>
      </c>
      <c r="M137" s="50">
        <v>0.86</v>
      </c>
      <c r="N137" s="50">
        <v>0.1</v>
      </c>
    </row>
    <row r="138" spans="2:14" x14ac:dyDescent="0.2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25">
      <c r="B139" s="47" t="s">
        <v>254</v>
      </c>
      <c r="C139" s="47" t="s">
        <v>255</v>
      </c>
      <c r="D139" s="48">
        <v>7719</v>
      </c>
      <c r="E139" s="48">
        <v>5767</v>
      </c>
      <c r="F139" s="47">
        <v>1952</v>
      </c>
      <c r="G139" s="74">
        <v>62593789</v>
      </c>
      <c r="H139" s="74">
        <v>49096339</v>
      </c>
      <c r="I139" s="74">
        <v>13497450</v>
      </c>
      <c r="J139" s="48">
        <v>7317</v>
      </c>
      <c r="K139" s="49">
        <v>59889269</v>
      </c>
      <c r="L139" s="49">
        <v>8185</v>
      </c>
      <c r="M139" s="50">
        <v>0.82099999999999995</v>
      </c>
      <c r="N139" s="50">
        <v>0.13200000000000001</v>
      </c>
    </row>
    <row r="140" spans="2:14" x14ac:dyDescent="0.25">
      <c r="B140" s="47" t="s">
        <v>256</v>
      </c>
      <c r="C140" s="47" t="s">
        <v>166</v>
      </c>
      <c r="D140" s="48">
        <v>21537</v>
      </c>
      <c r="E140" s="48">
        <v>15012</v>
      </c>
      <c r="F140" s="47">
        <v>6525</v>
      </c>
      <c r="G140" s="74">
        <v>198810657.33000001</v>
      </c>
      <c r="H140" s="74">
        <v>136378020.33000001</v>
      </c>
      <c r="I140" s="74">
        <v>62432637</v>
      </c>
      <c r="J140" s="48">
        <v>20996</v>
      </c>
      <c r="K140" s="49">
        <v>192983817</v>
      </c>
      <c r="L140" s="49">
        <v>9191</v>
      </c>
      <c r="M140" s="50">
        <v>0.96</v>
      </c>
      <c r="N140" s="50">
        <v>3.3000000000000002E-2</v>
      </c>
    </row>
    <row r="141" spans="2:14" x14ac:dyDescent="0.25">
      <c r="B141" s="47" t="s">
        <v>257</v>
      </c>
      <c r="C141" s="47" t="s">
        <v>258</v>
      </c>
      <c r="D141" s="48">
        <v>1132</v>
      </c>
      <c r="E141" s="48">
        <v>801</v>
      </c>
      <c r="F141" s="47">
        <v>331</v>
      </c>
      <c r="G141" s="74">
        <v>10649152.1</v>
      </c>
      <c r="H141" s="74">
        <v>7467160.0999999996</v>
      </c>
      <c r="I141" s="74">
        <v>3181992</v>
      </c>
      <c r="J141" s="48">
        <v>1025</v>
      </c>
      <c r="K141" s="49">
        <v>9679248</v>
      </c>
      <c r="L141" s="49">
        <v>9443</v>
      </c>
      <c r="M141" s="50">
        <v>0.84399999999999997</v>
      </c>
      <c r="N141" s="50">
        <v>7.2999999999999995E-2</v>
      </c>
    </row>
    <row r="142" spans="2:14" x14ac:dyDescent="0.25">
      <c r="B142" s="47" t="s">
        <v>259</v>
      </c>
      <c r="C142" s="47" t="s">
        <v>258</v>
      </c>
      <c r="D142" s="48">
        <v>301</v>
      </c>
      <c r="E142" s="48">
        <v>215</v>
      </c>
      <c r="F142" s="79">
        <v>86</v>
      </c>
      <c r="G142" s="74">
        <v>2842277.63</v>
      </c>
      <c r="H142" s="74">
        <v>2018742.63</v>
      </c>
      <c r="I142" s="74">
        <v>823535</v>
      </c>
      <c r="J142" s="48">
        <v>283</v>
      </c>
      <c r="K142" s="49">
        <v>2667549</v>
      </c>
      <c r="L142" s="49">
        <v>9426</v>
      </c>
      <c r="M142" s="50">
        <v>0.79500000000000004</v>
      </c>
      <c r="N142" s="50">
        <v>0.113</v>
      </c>
    </row>
    <row r="143" spans="2:14" x14ac:dyDescent="0.25">
      <c r="B143" s="47" t="s">
        <v>260</v>
      </c>
      <c r="C143" s="47" t="s">
        <v>7</v>
      </c>
      <c r="D143" s="48">
        <v>1024</v>
      </c>
      <c r="E143" s="48">
        <v>710</v>
      </c>
      <c r="F143" s="79">
        <v>314</v>
      </c>
      <c r="G143" s="74">
        <v>9718944</v>
      </c>
      <c r="H143" s="74">
        <v>6720078</v>
      </c>
      <c r="I143" s="74">
        <v>2998866</v>
      </c>
      <c r="J143" s="48">
        <v>994</v>
      </c>
      <c r="K143" s="49">
        <v>9415611</v>
      </c>
      <c r="L143" s="49">
        <v>9472</v>
      </c>
      <c r="M143" s="50">
        <v>0.998</v>
      </c>
      <c r="N143" s="50">
        <v>2E-3</v>
      </c>
    </row>
    <row r="144" spans="2:14" x14ac:dyDescent="0.25">
      <c r="B144" s="47"/>
      <c r="C144" s="47"/>
      <c r="D144" s="48"/>
      <c r="E144" s="48"/>
      <c r="J144" s="48"/>
      <c r="K144" s="49"/>
      <c r="L144" s="49"/>
      <c r="M144" s="50"/>
      <c r="N144" s="50"/>
    </row>
    <row r="145" spans="2:14" x14ac:dyDescent="0.25">
      <c r="B145" s="47"/>
      <c r="C145" s="47"/>
      <c r="D145" s="48"/>
      <c r="E145" s="48"/>
      <c r="J145" s="48"/>
      <c r="K145" s="49"/>
      <c r="L145" s="49"/>
      <c r="M145" s="50"/>
      <c r="N145" s="50"/>
    </row>
    <row r="146" spans="2:14" x14ac:dyDescent="0.25">
      <c r="B146" s="47"/>
      <c r="C146" s="47"/>
      <c r="D146" s="48"/>
      <c r="E146" s="48"/>
      <c r="J146" s="48"/>
      <c r="K146" s="49"/>
      <c r="L146" s="49"/>
      <c r="M146" s="50"/>
      <c r="N146" s="50"/>
    </row>
    <row r="147" spans="2:14" x14ac:dyDescent="0.25">
      <c r="B147" s="47"/>
      <c r="C147" s="47"/>
      <c r="D147" s="48"/>
      <c r="E147" s="48"/>
      <c r="J147" s="48"/>
      <c r="K147" s="49"/>
      <c r="L147" s="49"/>
      <c r="M147" s="50"/>
      <c r="N147" s="50"/>
    </row>
    <row r="148" spans="2:14" x14ac:dyDescent="0.25">
      <c r="B148" s="47"/>
      <c r="C148" s="47"/>
      <c r="D148" s="48"/>
      <c r="E148" s="48"/>
      <c r="J148" s="48"/>
      <c r="K148" s="49"/>
      <c r="L148" s="49"/>
      <c r="M148" s="50"/>
      <c r="N148" s="50"/>
    </row>
    <row r="149" spans="2:14" x14ac:dyDescent="0.25">
      <c r="B149" s="47"/>
      <c r="C149" s="47"/>
      <c r="D149" s="48"/>
      <c r="E149" s="48"/>
      <c r="J149" s="48"/>
      <c r="K149" s="49"/>
      <c r="L149" s="49"/>
      <c r="M149" s="50"/>
      <c r="N149" s="50"/>
    </row>
    <row r="150" spans="2:14" x14ac:dyDescent="0.25">
      <c r="B150" s="47"/>
      <c r="C150" s="47"/>
      <c r="D150" s="48"/>
      <c r="E150" s="48"/>
      <c r="J150" s="48"/>
      <c r="K150" s="49"/>
      <c r="L150" s="49"/>
      <c r="M150" s="50"/>
      <c r="N150" s="50"/>
    </row>
    <row r="151" spans="2:14" x14ac:dyDescent="0.25">
      <c r="B151" s="47"/>
      <c r="C151" s="47"/>
      <c r="D151" s="48"/>
      <c r="E151" s="48"/>
      <c r="J151" s="48"/>
      <c r="K151" s="49"/>
      <c r="L151" s="49"/>
      <c r="M151" s="50"/>
      <c r="N151" s="50"/>
    </row>
    <row r="152" spans="2:14" x14ac:dyDescent="0.25">
      <c r="B152" s="47"/>
      <c r="C152" s="47"/>
      <c r="D152" s="48"/>
      <c r="E152" s="48"/>
      <c r="J152" s="48"/>
      <c r="K152" s="49"/>
      <c r="L152" s="49"/>
      <c r="M152" s="50"/>
      <c r="N152" s="50"/>
    </row>
    <row r="153" spans="2:14" x14ac:dyDescent="0.25">
      <c r="B153" s="47"/>
      <c r="C153" s="47"/>
      <c r="D153" s="48"/>
      <c r="E153" s="48"/>
      <c r="J153" s="48"/>
      <c r="K153" s="49"/>
      <c r="L153" s="49"/>
      <c r="M153" s="50"/>
      <c r="N153" s="50"/>
    </row>
    <row r="154" spans="2:14" x14ac:dyDescent="0.25">
      <c r="B154" s="47"/>
      <c r="C154" s="47"/>
      <c r="D154" s="48"/>
      <c r="E154" s="48"/>
      <c r="J154" s="48"/>
      <c r="K154" s="49"/>
      <c r="L154" s="49"/>
      <c r="M154" s="50"/>
      <c r="N154" s="50"/>
    </row>
    <row r="155" spans="2:14" x14ac:dyDescent="0.25">
      <c r="B155" s="47"/>
      <c r="C155" s="47"/>
      <c r="D155" s="48"/>
      <c r="E155" s="48"/>
      <c r="J155" s="48"/>
      <c r="K155" s="49"/>
      <c r="L155" s="49"/>
      <c r="M155" s="50"/>
      <c r="N155" s="50"/>
    </row>
    <row r="156" spans="2:14" x14ac:dyDescent="0.25">
      <c r="B156" s="47"/>
      <c r="C156" s="47"/>
      <c r="D156" s="48"/>
      <c r="E156" s="48"/>
      <c r="J156" s="48"/>
      <c r="K156" s="49"/>
      <c r="L156" s="49"/>
      <c r="M156" s="50"/>
      <c r="N156" s="50"/>
    </row>
    <row r="157" spans="2:14" x14ac:dyDescent="0.25">
      <c r="B157" s="47"/>
      <c r="C157" s="47"/>
      <c r="D157" s="48"/>
      <c r="E157" s="48"/>
      <c r="J157" s="48"/>
      <c r="K157" s="49"/>
      <c r="L157" s="49"/>
      <c r="M157" s="50"/>
      <c r="N157" s="50"/>
    </row>
    <row r="158" spans="2:14" x14ac:dyDescent="0.25">
      <c r="B158" s="47"/>
      <c r="C158" s="47"/>
      <c r="D158" s="48"/>
      <c r="E158" s="48"/>
      <c r="J158" s="48"/>
      <c r="K158" s="49"/>
      <c r="L158" s="49"/>
      <c r="M158" s="50"/>
      <c r="N158" s="50"/>
    </row>
    <row r="159" spans="2:14" x14ac:dyDescent="0.25">
      <c r="B159" s="47"/>
      <c r="C159" s="47"/>
      <c r="D159" s="48"/>
      <c r="E159" s="48"/>
      <c r="J159" s="48"/>
      <c r="K159" s="49"/>
      <c r="L159" s="49"/>
      <c r="M159" s="50"/>
      <c r="N159" s="50"/>
    </row>
    <row r="160" spans="2:14" x14ac:dyDescent="0.25">
      <c r="B160" s="47"/>
      <c r="C160" s="47"/>
      <c r="D160" s="48"/>
      <c r="E160" s="48"/>
      <c r="J160" s="48"/>
      <c r="K160" s="49"/>
      <c r="L160" s="49"/>
      <c r="M160" s="50"/>
      <c r="N160" s="50"/>
    </row>
    <row r="161" spans="2:14" x14ac:dyDescent="0.25">
      <c r="B161" s="47"/>
      <c r="C161" s="47"/>
      <c r="D161" s="48"/>
      <c r="E161" s="48"/>
      <c r="J161" s="48"/>
      <c r="K161" s="49"/>
      <c r="L161" s="49"/>
      <c r="M161" s="50"/>
      <c r="N161" s="50"/>
    </row>
  </sheetData>
  <sheetProtection sort="0" autoFilter="0"/>
  <protectedRanges>
    <protectedRange sqref="B3:D3 J3:N3" name="Range1"/>
  </protectedRanges>
  <autoFilter ref="A3:N3" xr:uid="{86319E40-082A-4C70-AB7D-551FDCFB03C1}"/>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5" x14ac:dyDescent="0.25"/>
  <cols>
    <col min="1" max="1" width="0" hidden="1" customWidth="1"/>
    <col min="2" max="2" width="61" customWidth="1"/>
    <col min="3" max="3" width="92" customWidth="1"/>
  </cols>
  <sheetData>
    <row r="1" spans="1:3" s="4" customFormat="1" ht="115.5" customHeight="1" thickTop="1" thickBot="1" x14ac:dyDescent="0.35">
      <c r="A1" s="5"/>
      <c r="B1" s="9"/>
      <c r="C1" s="10"/>
    </row>
    <row r="2" spans="1:3" s="6" customFormat="1" ht="21.75" thickTop="1" thickBot="1" x14ac:dyDescent="0.35">
      <c r="B2" s="108" t="s">
        <v>306</v>
      </c>
      <c r="C2" s="109"/>
    </row>
    <row r="3" spans="1:3" ht="16.5" x14ac:dyDescent="0.3">
      <c r="B3" s="55" t="s">
        <v>307</v>
      </c>
      <c r="C3" s="55" t="s">
        <v>308</v>
      </c>
    </row>
    <row r="4" spans="1:3" ht="49.5" x14ac:dyDescent="0.25">
      <c r="B4" s="56" t="s">
        <v>310</v>
      </c>
      <c r="C4" s="57" t="s">
        <v>338</v>
      </c>
    </row>
    <row r="5" spans="1:3" ht="49.5" x14ac:dyDescent="0.25">
      <c r="B5" s="58" t="s">
        <v>332</v>
      </c>
      <c r="C5" s="57" t="s">
        <v>346</v>
      </c>
    </row>
    <row r="6" spans="1:3" ht="33" x14ac:dyDescent="0.25">
      <c r="B6" s="56" t="s">
        <v>323</v>
      </c>
      <c r="C6" s="57" t="s">
        <v>339</v>
      </c>
    </row>
    <row r="7" spans="1:3" ht="33" x14ac:dyDescent="0.25">
      <c r="B7" s="58" t="s">
        <v>266</v>
      </c>
      <c r="C7" s="57" t="s">
        <v>340</v>
      </c>
    </row>
    <row r="8" spans="1:3" ht="99" x14ac:dyDescent="0.25">
      <c r="B8" s="58" t="s">
        <v>360</v>
      </c>
      <c r="C8" s="59" t="s">
        <v>361</v>
      </c>
    </row>
    <row r="9" spans="1:3" ht="49.5" x14ac:dyDescent="0.25">
      <c r="B9" s="58" t="s">
        <v>353</v>
      </c>
      <c r="C9" s="68" t="s">
        <v>362</v>
      </c>
    </row>
    <row r="10" spans="1:3" ht="49.5" x14ac:dyDescent="0.25">
      <c r="B10" s="58" t="s">
        <v>354</v>
      </c>
      <c r="C10" s="68" t="s">
        <v>363</v>
      </c>
    </row>
    <row r="11" spans="1:3" ht="33" x14ac:dyDescent="0.25">
      <c r="B11" s="58" t="s">
        <v>331</v>
      </c>
      <c r="C11" s="57" t="s">
        <v>347</v>
      </c>
    </row>
    <row r="12" spans="1:3" ht="148.5" x14ac:dyDescent="0.25">
      <c r="B12" s="58" t="s">
        <v>333</v>
      </c>
      <c r="C12" s="57" t="s">
        <v>341</v>
      </c>
    </row>
    <row r="13" spans="1:3" ht="33" x14ac:dyDescent="0.25">
      <c r="B13" s="58" t="s">
        <v>334</v>
      </c>
      <c r="C13" s="57" t="s">
        <v>342</v>
      </c>
    </row>
    <row r="14" spans="1:3" ht="33" x14ac:dyDescent="0.25">
      <c r="B14" s="58" t="s">
        <v>309</v>
      </c>
      <c r="C14" s="57" t="s">
        <v>343</v>
      </c>
    </row>
    <row r="15" spans="1:3" ht="66" x14ac:dyDescent="0.25">
      <c r="B15" s="56" t="s">
        <v>311</v>
      </c>
      <c r="C15" s="57" t="s">
        <v>345</v>
      </c>
    </row>
    <row r="16" spans="1:3" ht="30.75" customHeight="1" x14ac:dyDescent="0.25">
      <c r="B16" s="58" t="s">
        <v>335</v>
      </c>
      <c r="C16" s="57" t="s">
        <v>348</v>
      </c>
    </row>
    <row r="17" spans="2:3" ht="66" x14ac:dyDescent="0.25">
      <c r="B17" s="58" t="s">
        <v>330</v>
      </c>
      <c r="C17" s="57" t="s">
        <v>344</v>
      </c>
    </row>
    <row r="18" spans="2:3" ht="16.5" x14ac:dyDescent="0.2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C31" sqref="C31"/>
    </sheetView>
  </sheetViews>
  <sheetFormatPr defaultColWidth="9.140625" defaultRowHeight="16.5" x14ac:dyDescent="0.3"/>
  <cols>
    <col min="1" max="1" width="0" style="1" hidden="1" customWidth="1"/>
    <col min="2" max="2" width="55.5703125" style="1" bestFit="1" customWidth="1"/>
    <col min="3" max="3" width="92" style="1" customWidth="1"/>
    <col min="4" max="16384" width="9.140625" style="1"/>
  </cols>
  <sheetData>
    <row r="1" spans="1:3" s="53" customFormat="1" ht="115.5" customHeight="1" thickTop="1" thickBot="1" x14ac:dyDescent="0.35">
      <c r="A1" s="52"/>
      <c r="B1" s="9"/>
      <c r="C1" s="10"/>
    </row>
    <row r="2" spans="1:3" s="54" customFormat="1" ht="21.75" thickTop="1" thickBot="1" x14ac:dyDescent="0.4">
      <c r="B2" s="108" t="s">
        <v>311</v>
      </c>
      <c r="C2" s="109"/>
    </row>
    <row r="3" spans="1:3" s="54" customFormat="1" ht="21" thickBot="1" x14ac:dyDescent="0.4"/>
    <row r="4" spans="1:3" s="54" customFormat="1" ht="54" customHeight="1" thickBot="1" x14ac:dyDescent="0.4">
      <c r="B4" s="110" t="s">
        <v>337</v>
      </c>
      <c r="C4" s="111"/>
    </row>
    <row r="5" spans="1:3" s="54" customFormat="1" ht="21" thickBot="1" x14ac:dyDescent="0.4"/>
    <row r="6" spans="1:3" ht="17.25" thickBot="1" x14ac:dyDescent="0.35">
      <c r="B6" s="39" t="s">
        <v>286</v>
      </c>
      <c r="C6" s="40" t="s">
        <v>287</v>
      </c>
    </row>
    <row r="7" spans="1:3" x14ac:dyDescent="0.3">
      <c r="B7" s="1" t="s">
        <v>38</v>
      </c>
      <c r="C7" s="1" t="s">
        <v>39</v>
      </c>
    </row>
    <row r="8" spans="1:3" x14ac:dyDescent="0.3">
      <c r="B8" s="1" t="s">
        <v>46</v>
      </c>
      <c r="C8" s="1" t="s">
        <v>47</v>
      </c>
    </row>
    <row r="9" spans="1:3" x14ac:dyDescent="0.3">
      <c r="B9" s="1" t="s">
        <v>50</v>
      </c>
      <c r="C9" s="1" t="s">
        <v>51</v>
      </c>
    </row>
    <row r="10" spans="1:3" x14ac:dyDescent="0.3">
      <c r="B10" s="1" t="s">
        <v>60</v>
      </c>
      <c r="C10" s="1" t="s">
        <v>61</v>
      </c>
    </row>
    <row r="11" spans="1:3" x14ac:dyDescent="0.3">
      <c r="B11" s="1" t="s">
        <v>62</v>
      </c>
      <c r="C11" s="1" t="s">
        <v>7</v>
      </c>
    </row>
    <row r="12" spans="1:3" x14ac:dyDescent="0.3">
      <c r="B12" s="1" t="s">
        <v>70</v>
      </c>
      <c r="C12" s="1" t="s">
        <v>71</v>
      </c>
    </row>
    <row r="13" spans="1:3" x14ac:dyDescent="0.3">
      <c r="B13" s="1" t="s">
        <v>72</v>
      </c>
      <c r="C13" s="1" t="s">
        <v>73</v>
      </c>
    </row>
    <row r="14" spans="1:3" x14ac:dyDescent="0.3">
      <c r="B14" s="1" t="s">
        <v>75</v>
      </c>
      <c r="C14" s="1" t="s">
        <v>76</v>
      </c>
    </row>
    <row r="15" spans="1:3" x14ac:dyDescent="0.3">
      <c r="B15" s="1" t="s">
        <v>85</v>
      </c>
      <c r="C15" s="1" t="s">
        <v>7</v>
      </c>
    </row>
    <row r="16" spans="1:3" x14ac:dyDescent="0.3">
      <c r="B16" s="1" t="s">
        <v>98</v>
      </c>
      <c r="C16" s="1" t="s">
        <v>61</v>
      </c>
    </row>
    <row r="17" spans="2:3" x14ac:dyDescent="0.3">
      <c r="B17" s="1" t="s">
        <v>103</v>
      </c>
      <c r="C17" s="1" t="s">
        <v>104</v>
      </c>
    </row>
    <row r="18" spans="2:3" x14ac:dyDescent="0.3">
      <c r="B18" s="1" t="s">
        <v>117</v>
      </c>
      <c r="C18" s="1" t="s">
        <v>61</v>
      </c>
    </row>
    <row r="19" spans="2:3" x14ac:dyDescent="0.3">
      <c r="B19" s="1" t="s">
        <v>118</v>
      </c>
      <c r="C19" s="1" t="s">
        <v>104</v>
      </c>
    </row>
    <row r="20" spans="2:3" x14ac:dyDescent="0.3">
      <c r="B20" s="1" t="s">
        <v>119</v>
      </c>
      <c r="C20" s="1" t="s">
        <v>7</v>
      </c>
    </row>
    <row r="21" spans="2:3" x14ac:dyDescent="0.3">
      <c r="B21" s="1" t="s">
        <v>129</v>
      </c>
      <c r="C21" s="1" t="s">
        <v>104</v>
      </c>
    </row>
    <row r="22" spans="2:3" x14ac:dyDescent="0.3">
      <c r="B22" s="1" t="s">
        <v>136</v>
      </c>
      <c r="C22" s="1" t="s">
        <v>71</v>
      </c>
    </row>
    <row r="23" spans="2:3" x14ac:dyDescent="0.3">
      <c r="B23" s="1" t="s">
        <v>138</v>
      </c>
      <c r="C23" s="1" t="s">
        <v>61</v>
      </c>
    </row>
    <row r="24" spans="2:3" x14ac:dyDescent="0.3">
      <c r="B24" s="1" t="s">
        <v>139</v>
      </c>
      <c r="C24" s="1" t="s">
        <v>140</v>
      </c>
    </row>
    <row r="25" spans="2:3" x14ac:dyDescent="0.3">
      <c r="B25" s="1" t="s">
        <v>163</v>
      </c>
      <c r="C25" s="1" t="s">
        <v>104</v>
      </c>
    </row>
    <row r="26" spans="2:3" x14ac:dyDescent="0.3">
      <c r="B26" s="1" t="s">
        <v>165</v>
      </c>
      <c r="C26" s="1" t="s">
        <v>166</v>
      </c>
    </row>
    <row r="27" spans="2:3" x14ac:dyDescent="0.3">
      <c r="B27" s="1" t="s">
        <v>174</v>
      </c>
      <c r="C27" s="1" t="s">
        <v>104</v>
      </c>
    </row>
    <row r="28" spans="2:3" x14ac:dyDescent="0.3">
      <c r="B28" s="1" t="s">
        <v>269</v>
      </c>
      <c r="C28" s="1" t="s">
        <v>281</v>
      </c>
    </row>
    <row r="29" spans="2:3" x14ac:dyDescent="0.3">
      <c r="B29" s="1" t="s">
        <v>271</v>
      </c>
      <c r="C29" s="1" t="s">
        <v>281</v>
      </c>
    </row>
    <row r="30" spans="2:3" x14ac:dyDescent="0.3">
      <c r="B30" s="1" t="s">
        <v>177</v>
      </c>
      <c r="C30" s="1" t="s">
        <v>178</v>
      </c>
    </row>
    <row r="31" spans="2:3" x14ac:dyDescent="0.3">
      <c r="B31" s="1" t="s">
        <v>272</v>
      </c>
      <c r="C31" s="1" t="s">
        <v>282</v>
      </c>
    </row>
    <row r="32" spans="2:3" x14ac:dyDescent="0.3">
      <c r="B32" s="1" t="s">
        <v>273</v>
      </c>
      <c r="C32" s="1" t="s">
        <v>273</v>
      </c>
    </row>
    <row r="33" spans="2:3" x14ac:dyDescent="0.3">
      <c r="B33" s="1" t="s">
        <v>180</v>
      </c>
      <c r="C33" s="1" t="s">
        <v>25</v>
      </c>
    </row>
    <row r="34" spans="2:3" x14ac:dyDescent="0.3">
      <c r="B34" s="1" t="s">
        <v>186</v>
      </c>
      <c r="C34" s="1" t="s">
        <v>61</v>
      </c>
    </row>
    <row r="35" spans="2:3" x14ac:dyDescent="0.3">
      <c r="B35" s="1" t="s">
        <v>204</v>
      </c>
      <c r="C35" s="1" t="s">
        <v>61</v>
      </c>
    </row>
    <row r="36" spans="2:3" x14ac:dyDescent="0.3">
      <c r="B36" s="1" t="s">
        <v>276</v>
      </c>
      <c r="C36" s="1" t="s">
        <v>285</v>
      </c>
    </row>
    <row r="37" spans="2:3" x14ac:dyDescent="0.3">
      <c r="B37" s="1" t="s">
        <v>210</v>
      </c>
      <c r="C37" s="1" t="s">
        <v>211</v>
      </c>
    </row>
    <row r="38" spans="2:3" x14ac:dyDescent="0.3">
      <c r="B38" s="1" t="s">
        <v>277</v>
      </c>
      <c r="C38" s="1" t="s">
        <v>23</v>
      </c>
    </row>
    <row r="39" spans="2:3" x14ac:dyDescent="0.3">
      <c r="B39" s="1" t="s">
        <v>230</v>
      </c>
      <c r="C39" s="1" t="s">
        <v>231</v>
      </c>
    </row>
    <row r="40" spans="2:3" x14ac:dyDescent="0.3">
      <c r="B40" s="1" t="s">
        <v>232</v>
      </c>
      <c r="C40" s="1" t="s">
        <v>166</v>
      </c>
    </row>
    <row r="41" spans="2:3" x14ac:dyDescent="0.3">
      <c r="B41" s="1" t="s">
        <v>233</v>
      </c>
      <c r="C41" s="1" t="s">
        <v>7</v>
      </c>
    </row>
    <row r="42" spans="2:3" x14ac:dyDescent="0.3">
      <c r="B42" s="1" t="s">
        <v>235</v>
      </c>
      <c r="C42" s="1" t="s">
        <v>236</v>
      </c>
    </row>
    <row r="43" spans="2:3" x14ac:dyDescent="0.3">
      <c r="B43" s="1" t="s">
        <v>237</v>
      </c>
      <c r="C43" s="1" t="s">
        <v>7</v>
      </c>
    </row>
    <row r="44" spans="2:3" x14ac:dyDescent="0.3">
      <c r="B44" s="1" t="s">
        <v>238</v>
      </c>
      <c r="C44" s="1" t="s">
        <v>7</v>
      </c>
    </row>
    <row r="45" spans="2:3" x14ac:dyDescent="0.3">
      <c r="B45" s="1" t="s">
        <v>239</v>
      </c>
      <c r="C45" s="1" t="s">
        <v>61</v>
      </c>
    </row>
    <row r="46" spans="2:3" x14ac:dyDescent="0.3">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selection activeCell="D9" sqref="D9"/>
    </sheetView>
  </sheetViews>
  <sheetFormatPr defaultRowHeight="16.5" x14ac:dyDescent="0.3"/>
  <cols>
    <col min="1" max="1" width="15" style="60" customWidth="1"/>
    <col min="2" max="2" width="68.7109375" bestFit="1" customWidth="1"/>
    <col min="3" max="3" width="71" bestFit="1" customWidth="1"/>
    <col min="4" max="12" width="20.28515625" style="7" customWidth="1"/>
    <col min="13" max="14" width="20.28515625" customWidth="1"/>
    <col min="15" max="20" width="20.28515625" style="8" customWidth="1"/>
    <col min="21" max="23" width="20.28515625" customWidth="1"/>
    <col min="24" max="24" width="17.85546875" customWidth="1"/>
    <col min="25" max="25" width="20.7109375" style="79" customWidth="1"/>
    <col min="26" max="26" width="19.85546875" style="79" customWidth="1"/>
    <col min="27" max="27" width="19.28515625" style="79" customWidth="1"/>
    <col min="28" max="35" width="20.28515625" customWidth="1"/>
    <col min="37" max="37" width="9.140625" style="79"/>
    <col min="38" max="40" width="9.140625" style="66"/>
  </cols>
  <sheetData>
    <row r="1" spans="1:40" s="41" customFormat="1" ht="50.25" thickBot="1" x14ac:dyDescent="0.3">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K1" s="114"/>
      <c r="AL1" s="112" t="s">
        <v>374</v>
      </c>
      <c r="AM1" s="112" t="s">
        <v>376</v>
      </c>
      <c r="AN1" s="112" t="s">
        <v>375</v>
      </c>
    </row>
    <row r="2" spans="1:40" x14ac:dyDescent="0.3">
      <c r="A2" s="60">
        <v>44031</v>
      </c>
      <c r="B2" s="1" t="s">
        <v>279</v>
      </c>
      <c r="C2" s="1" t="s">
        <v>278</v>
      </c>
      <c r="D2" s="2">
        <v>3846243</v>
      </c>
      <c r="E2" s="2">
        <v>2865263</v>
      </c>
      <c r="F2" s="2">
        <v>980980</v>
      </c>
      <c r="G2" s="76">
        <v>29678239398.940006</v>
      </c>
      <c r="H2" s="76">
        <v>21222917571.260006</v>
      </c>
      <c r="I2" s="76">
        <v>8455321827.6799994</v>
      </c>
      <c r="J2" s="2">
        <v>3622047</v>
      </c>
      <c r="K2" s="2">
        <v>65679</v>
      </c>
      <c r="L2" s="2">
        <v>158711</v>
      </c>
      <c r="M2" s="3">
        <v>27958053881</v>
      </c>
      <c r="N2" s="3">
        <v>7719</v>
      </c>
      <c r="O2" s="36">
        <v>0.95799999999999996</v>
      </c>
      <c r="P2" s="36">
        <v>0.03</v>
      </c>
      <c r="Q2" s="36">
        <v>1.2E-2</v>
      </c>
      <c r="R2" s="36">
        <v>0.94299999999999995</v>
      </c>
      <c r="S2" s="36">
        <v>1.6E-2</v>
      </c>
      <c r="T2" s="36">
        <v>4.1000000000000002E-2</v>
      </c>
      <c r="U2" s="2">
        <v>296805</v>
      </c>
      <c r="V2" s="2">
        <v>218626</v>
      </c>
      <c r="W2" s="2">
        <v>59717</v>
      </c>
      <c r="X2" s="2">
        <v>158909</v>
      </c>
      <c r="Y2" s="76">
        <v>1629307847.5800002</v>
      </c>
      <c r="Z2" s="76">
        <v>372236142.68000031</v>
      </c>
      <c r="AA2" s="76">
        <v>1257071704.8999999</v>
      </c>
      <c r="AB2" s="2">
        <v>348654</v>
      </c>
      <c r="AC2" s="2">
        <v>8073</v>
      </c>
      <c r="AD2" s="2">
        <v>158711</v>
      </c>
      <c r="AE2" s="3">
        <v>2692517887</v>
      </c>
      <c r="AF2" s="3">
        <v>7723</v>
      </c>
      <c r="AG2" s="36">
        <v>0.92</v>
      </c>
      <c r="AH2" s="36">
        <v>6.5000000000000002E-2</v>
      </c>
      <c r="AI2" s="36">
        <v>1.4999999999999999E-2</v>
      </c>
      <c r="AK2" s="70"/>
      <c r="AL2" s="113">
        <f>R2+S2+T2</f>
        <v>1</v>
      </c>
      <c r="AM2" s="113">
        <f>O2+P2+Q2</f>
        <v>1</v>
      </c>
      <c r="AN2" s="113">
        <f>AG2+AH2+AI2</f>
        <v>1</v>
      </c>
    </row>
    <row r="3" spans="1:40" x14ac:dyDescent="0.3">
      <c r="A3" s="60">
        <v>44031</v>
      </c>
      <c r="B3" s="1" t="s">
        <v>321</v>
      </c>
      <c r="C3" s="1" t="s">
        <v>278</v>
      </c>
      <c r="D3" s="2">
        <v>66</v>
      </c>
      <c r="E3" s="2">
        <v>49</v>
      </c>
      <c r="F3" s="2">
        <v>17</v>
      </c>
      <c r="G3" s="76">
        <v>605540</v>
      </c>
      <c r="H3" s="76">
        <v>437040</v>
      </c>
      <c r="I3" s="76">
        <v>168500</v>
      </c>
      <c r="J3" s="2">
        <v>61</v>
      </c>
      <c r="K3" s="2">
        <v>3</v>
      </c>
      <c r="L3" s="2">
        <v>2</v>
      </c>
      <c r="M3" s="3">
        <v>555540</v>
      </c>
      <c r="N3" s="3">
        <v>9107</v>
      </c>
      <c r="O3" s="36">
        <v>0.82</v>
      </c>
      <c r="P3" s="36">
        <v>0.14799999999999999</v>
      </c>
      <c r="Q3" s="36">
        <v>3.3000000000000002E-2</v>
      </c>
      <c r="R3" s="36">
        <v>0.93799999999999994</v>
      </c>
      <c r="S3" s="36">
        <v>3.1E-2</v>
      </c>
      <c r="T3" s="36">
        <v>3.1E-2</v>
      </c>
      <c r="U3" s="2">
        <v>8</v>
      </c>
      <c r="V3" s="2">
        <v>0</v>
      </c>
      <c r="W3" s="2">
        <v>0</v>
      </c>
      <c r="X3" s="2">
        <v>0</v>
      </c>
      <c r="Y3" s="76">
        <v>0</v>
      </c>
      <c r="Z3" s="76">
        <v>0</v>
      </c>
      <c r="AA3" s="76">
        <v>0</v>
      </c>
      <c r="AB3" s="2">
        <v>6</v>
      </c>
      <c r="AC3" s="2">
        <v>0</v>
      </c>
      <c r="AD3" s="2">
        <v>2</v>
      </c>
      <c r="AE3" s="3">
        <v>42556</v>
      </c>
      <c r="AF3" s="3">
        <v>7093</v>
      </c>
      <c r="AG3" s="36">
        <v>0.5</v>
      </c>
      <c r="AH3" s="36">
        <v>0.5</v>
      </c>
      <c r="AI3" s="36">
        <v>0</v>
      </c>
      <c r="AK3" s="70"/>
      <c r="AL3" s="113">
        <f t="shared" ref="AL3:AL66" si="0">R3+S3+T3</f>
        <v>1</v>
      </c>
      <c r="AM3" s="113">
        <f t="shared" ref="AM3:AM66" si="1">O3+P3+Q3</f>
        <v>1.0009999999999999</v>
      </c>
      <c r="AN3" s="113">
        <f t="shared" ref="AN3:AN66" si="2">AG3+AH3+AI3</f>
        <v>1</v>
      </c>
    </row>
    <row r="4" spans="1:40" x14ac:dyDescent="0.3">
      <c r="A4" s="60">
        <v>44031</v>
      </c>
      <c r="B4" s="1" t="s">
        <v>2</v>
      </c>
      <c r="C4" s="1" t="s">
        <v>3</v>
      </c>
      <c r="D4" s="2">
        <v>296</v>
      </c>
      <c r="E4" s="2">
        <v>212</v>
      </c>
      <c r="F4" s="2">
        <v>84</v>
      </c>
      <c r="G4" s="76">
        <v>2815682.25</v>
      </c>
      <c r="H4" s="76">
        <v>2020982.25</v>
      </c>
      <c r="I4" s="76">
        <v>794700</v>
      </c>
      <c r="J4" s="2">
        <v>272</v>
      </c>
      <c r="K4" s="2">
        <v>5</v>
      </c>
      <c r="L4" s="2">
        <v>19</v>
      </c>
      <c r="M4" s="3">
        <v>2608883</v>
      </c>
      <c r="N4" s="3">
        <v>9591</v>
      </c>
      <c r="O4" s="36">
        <v>0.61</v>
      </c>
      <c r="P4" s="36">
        <v>0.30499999999999999</v>
      </c>
      <c r="Q4" s="36">
        <v>8.5000000000000006E-2</v>
      </c>
      <c r="R4" s="36">
        <v>0.91900000000000004</v>
      </c>
      <c r="S4" s="36">
        <v>1.7000000000000001E-2</v>
      </c>
      <c r="T4" s="36">
        <v>6.4000000000000001E-2</v>
      </c>
      <c r="U4" s="2">
        <v>24</v>
      </c>
      <c r="V4" s="2">
        <v>15</v>
      </c>
      <c r="W4" s="2">
        <v>6</v>
      </c>
      <c r="X4" s="2">
        <v>9</v>
      </c>
      <c r="Y4" s="76">
        <v>141000</v>
      </c>
      <c r="Z4" s="76">
        <v>60000</v>
      </c>
      <c r="AA4" s="76">
        <v>81000</v>
      </c>
      <c r="AB4" s="2">
        <v>20</v>
      </c>
      <c r="AC4" s="2">
        <v>0</v>
      </c>
      <c r="AD4" s="2">
        <v>19</v>
      </c>
      <c r="AE4" s="3">
        <v>190057</v>
      </c>
      <c r="AF4" s="3">
        <v>9503</v>
      </c>
      <c r="AG4" s="36">
        <v>0.8</v>
      </c>
      <c r="AH4" s="36">
        <v>0.2</v>
      </c>
      <c r="AI4" s="36">
        <v>0</v>
      </c>
      <c r="AK4" s="70"/>
      <c r="AL4" s="113">
        <f t="shared" si="0"/>
        <v>1</v>
      </c>
      <c r="AM4" s="113">
        <f t="shared" si="1"/>
        <v>1</v>
      </c>
      <c r="AN4" s="113">
        <f t="shared" si="2"/>
        <v>1</v>
      </c>
    </row>
    <row r="5" spans="1:40" x14ac:dyDescent="0.3">
      <c r="A5" s="60">
        <v>44031</v>
      </c>
      <c r="B5" s="1" t="s">
        <v>4</v>
      </c>
      <c r="C5" s="1" t="s">
        <v>5</v>
      </c>
      <c r="D5" s="2">
        <v>313</v>
      </c>
      <c r="E5" s="2">
        <v>217</v>
      </c>
      <c r="F5" s="2">
        <v>96</v>
      </c>
      <c r="G5" s="76">
        <v>3062447</v>
      </c>
      <c r="H5" s="76">
        <v>2117743</v>
      </c>
      <c r="I5" s="76">
        <v>944704</v>
      </c>
      <c r="J5" s="2">
        <v>265</v>
      </c>
      <c r="K5" s="2">
        <v>2</v>
      </c>
      <c r="L5" s="2">
        <v>46</v>
      </c>
      <c r="M5" s="3">
        <v>2575723</v>
      </c>
      <c r="N5" s="3">
        <v>9720</v>
      </c>
      <c r="O5" s="36">
        <v>0.98499999999999999</v>
      </c>
      <c r="P5" s="36">
        <v>8.0000000000000002E-3</v>
      </c>
      <c r="Q5" s="36">
        <v>8.0000000000000002E-3</v>
      </c>
      <c r="R5" s="36">
        <v>0.84899999999999998</v>
      </c>
      <c r="S5" s="36">
        <v>3.0000000000000001E-3</v>
      </c>
      <c r="T5" s="36">
        <v>0.14699999999999999</v>
      </c>
      <c r="U5" s="2">
        <v>45</v>
      </c>
      <c r="V5" s="2">
        <v>25</v>
      </c>
      <c r="W5" s="2">
        <v>5</v>
      </c>
      <c r="X5" s="2">
        <v>20</v>
      </c>
      <c r="Y5" s="76">
        <v>242883</v>
      </c>
      <c r="Z5" s="76">
        <v>49500</v>
      </c>
      <c r="AA5" s="76">
        <v>193383</v>
      </c>
      <c r="AB5" s="2">
        <v>24</v>
      </c>
      <c r="AC5" s="2">
        <v>0</v>
      </c>
      <c r="AD5" s="2">
        <v>46</v>
      </c>
      <c r="AE5" s="3">
        <v>231166</v>
      </c>
      <c r="AF5" s="3">
        <v>9632</v>
      </c>
      <c r="AG5" s="36">
        <v>0.91700000000000004</v>
      </c>
      <c r="AH5" s="36">
        <v>4.2000000000000003E-2</v>
      </c>
      <c r="AI5" s="36">
        <v>4.2000000000000003E-2</v>
      </c>
      <c r="AK5" s="70"/>
      <c r="AL5" s="113">
        <f t="shared" si="0"/>
        <v>0.999</v>
      </c>
      <c r="AM5" s="113">
        <f t="shared" si="1"/>
        <v>1.0009999999999999</v>
      </c>
      <c r="AN5" s="113">
        <f t="shared" si="2"/>
        <v>1.0010000000000001</v>
      </c>
    </row>
    <row r="6" spans="1:40" x14ac:dyDescent="0.3">
      <c r="A6" s="60">
        <v>44031</v>
      </c>
      <c r="B6" s="1" t="s">
        <v>6</v>
      </c>
      <c r="C6" s="1" t="s">
        <v>7</v>
      </c>
      <c r="D6" s="2">
        <v>3839</v>
      </c>
      <c r="E6" s="2">
        <v>3243</v>
      </c>
      <c r="F6" s="2">
        <v>596</v>
      </c>
      <c r="G6" s="76">
        <v>28750130</v>
      </c>
      <c r="H6" s="76">
        <v>23888984</v>
      </c>
      <c r="I6" s="76">
        <v>4861146</v>
      </c>
      <c r="J6" s="2">
        <v>3395</v>
      </c>
      <c r="K6" s="2">
        <v>70</v>
      </c>
      <c r="L6" s="2">
        <v>374</v>
      </c>
      <c r="M6" s="3">
        <v>26015556</v>
      </c>
      <c r="N6" s="3">
        <v>7663</v>
      </c>
      <c r="O6" s="36">
        <v>0.85299999999999998</v>
      </c>
      <c r="P6" s="36">
        <v>6.4000000000000001E-2</v>
      </c>
      <c r="Q6" s="36">
        <v>8.3000000000000004E-2</v>
      </c>
      <c r="R6" s="36">
        <v>0.88500000000000001</v>
      </c>
      <c r="S6" s="36">
        <v>1.7000000000000001E-2</v>
      </c>
      <c r="T6" s="36">
        <v>9.8000000000000004E-2</v>
      </c>
      <c r="U6" s="2">
        <v>396</v>
      </c>
      <c r="V6" s="2">
        <v>236</v>
      </c>
      <c r="W6" s="2">
        <v>82</v>
      </c>
      <c r="X6" s="2">
        <v>154</v>
      </c>
      <c r="Y6" s="76">
        <v>1693279</v>
      </c>
      <c r="Z6" s="76">
        <v>496930</v>
      </c>
      <c r="AA6" s="76">
        <v>1196349</v>
      </c>
      <c r="AB6" s="2">
        <v>258</v>
      </c>
      <c r="AC6" s="2">
        <v>0</v>
      </c>
      <c r="AD6" s="2">
        <v>374</v>
      </c>
      <c r="AE6" s="3">
        <v>1798221</v>
      </c>
      <c r="AF6" s="3">
        <v>6970</v>
      </c>
      <c r="AG6" s="36">
        <v>0.82599999999999996</v>
      </c>
      <c r="AH6" s="36">
        <v>0.14000000000000001</v>
      </c>
      <c r="AI6" s="36">
        <v>3.5000000000000003E-2</v>
      </c>
      <c r="AK6" s="70"/>
      <c r="AL6" s="113">
        <f t="shared" si="0"/>
        <v>1</v>
      </c>
      <c r="AM6" s="113">
        <f t="shared" si="1"/>
        <v>1</v>
      </c>
      <c r="AN6" s="113">
        <f t="shared" si="2"/>
        <v>1.0009999999999999</v>
      </c>
    </row>
    <row r="7" spans="1:40" x14ac:dyDescent="0.3">
      <c r="A7" s="60">
        <v>44031</v>
      </c>
      <c r="B7" s="1" t="s">
        <v>8</v>
      </c>
      <c r="C7" s="1" t="s">
        <v>9</v>
      </c>
      <c r="D7" s="2">
        <v>4023</v>
      </c>
      <c r="E7" s="2">
        <v>3075</v>
      </c>
      <c r="F7" s="2">
        <v>948</v>
      </c>
      <c r="G7" s="76">
        <v>33214309</v>
      </c>
      <c r="H7" s="76">
        <v>24891808</v>
      </c>
      <c r="I7" s="76">
        <v>8322501</v>
      </c>
      <c r="J7" s="2">
        <v>3749</v>
      </c>
      <c r="K7" s="2">
        <v>130</v>
      </c>
      <c r="L7" s="2">
        <v>144</v>
      </c>
      <c r="M7" s="3">
        <v>29524045</v>
      </c>
      <c r="N7" s="3">
        <v>7875</v>
      </c>
      <c r="O7" s="36">
        <v>0.98899999999999999</v>
      </c>
      <c r="P7" s="36">
        <v>6.0000000000000001E-3</v>
      </c>
      <c r="Q7" s="36">
        <v>6.0000000000000001E-3</v>
      </c>
      <c r="R7" s="36">
        <v>0.93200000000000005</v>
      </c>
      <c r="S7" s="36">
        <v>3.2000000000000001E-2</v>
      </c>
      <c r="T7" s="36">
        <v>3.5999999999999997E-2</v>
      </c>
      <c r="U7" s="2">
        <v>186</v>
      </c>
      <c r="V7" s="2">
        <v>265</v>
      </c>
      <c r="W7" s="2">
        <v>121</v>
      </c>
      <c r="X7" s="2">
        <v>144</v>
      </c>
      <c r="Y7" s="76">
        <v>2072803</v>
      </c>
      <c r="Z7" s="76">
        <v>901286</v>
      </c>
      <c r="AA7" s="76">
        <v>1171517</v>
      </c>
      <c r="AB7" s="2">
        <v>283</v>
      </c>
      <c r="AC7" s="2">
        <v>24</v>
      </c>
      <c r="AD7" s="2">
        <v>144</v>
      </c>
      <c r="AE7" s="3">
        <v>1898700</v>
      </c>
      <c r="AF7" s="3">
        <v>6709</v>
      </c>
      <c r="AG7" s="36">
        <v>0.98599999999999999</v>
      </c>
      <c r="AH7" s="36">
        <v>1.0999999999999999E-2</v>
      </c>
      <c r="AI7" s="36">
        <v>4.0000000000000001E-3</v>
      </c>
      <c r="AK7" s="70"/>
      <c r="AL7" s="113">
        <f t="shared" si="0"/>
        <v>1</v>
      </c>
      <c r="AM7" s="113">
        <f t="shared" si="1"/>
        <v>1.0009999999999999</v>
      </c>
      <c r="AN7" s="113">
        <f t="shared" si="2"/>
        <v>1.0009999999999999</v>
      </c>
    </row>
    <row r="8" spans="1:40" x14ac:dyDescent="0.3">
      <c r="A8" s="60">
        <v>44031</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K8" s="70"/>
      <c r="AL8" s="113">
        <f t="shared" si="0"/>
        <v>0.98</v>
      </c>
      <c r="AM8" s="113">
        <f t="shared" si="1"/>
        <v>1</v>
      </c>
      <c r="AN8" s="113">
        <f t="shared" si="2"/>
        <v>0</v>
      </c>
    </row>
    <row r="9" spans="1:40" x14ac:dyDescent="0.3">
      <c r="A9" s="60">
        <v>44031</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K9" s="70"/>
      <c r="AL9" s="113">
        <f t="shared" si="0"/>
        <v>0.97899999999999998</v>
      </c>
      <c r="AM9" s="113">
        <f t="shared" si="1"/>
        <v>1</v>
      </c>
      <c r="AN9" s="113">
        <f t="shared" si="2"/>
        <v>0</v>
      </c>
    </row>
    <row r="10" spans="1:40" x14ac:dyDescent="0.3">
      <c r="A10" s="60">
        <v>44031</v>
      </c>
      <c r="B10" s="1" t="s">
        <v>12</v>
      </c>
      <c r="C10" s="1" t="s">
        <v>13</v>
      </c>
      <c r="D10" s="2">
        <v>3105</v>
      </c>
      <c r="E10" s="2">
        <v>2087</v>
      </c>
      <c r="F10" s="2">
        <v>1018</v>
      </c>
      <c r="G10" s="76">
        <v>29458670.109999999</v>
      </c>
      <c r="H10" s="76">
        <v>19702238.740000002</v>
      </c>
      <c r="I10" s="76">
        <v>9756431.3699999992</v>
      </c>
      <c r="J10" s="2">
        <v>2865</v>
      </c>
      <c r="K10" s="2">
        <v>10</v>
      </c>
      <c r="L10" s="2">
        <v>230</v>
      </c>
      <c r="M10" s="3">
        <v>27156526</v>
      </c>
      <c r="N10" s="3">
        <v>9479</v>
      </c>
      <c r="O10" s="36">
        <v>0.98899999999999999</v>
      </c>
      <c r="P10" s="36">
        <v>6.0000000000000001E-3</v>
      </c>
      <c r="Q10" s="36">
        <v>5.0000000000000001E-3</v>
      </c>
      <c r="R10" s="36">
        <v>0.92300000000000004</v>
      </c>
      <c r="S10" s="36">
        <v>3.0000000000000001E-3</v>
      </c>
      <c r="T10" s="36">
        <v>7.3999999999999996E-2</v>
      </c>
      <c r="U10" s="2">
        <v>249</v>
      </c>
      <c r="V10" s="2">
        <v>177</v>
      </c>
      <c r="W10" s="2">
        <v>45</v>
      </c>
      <c r="X10" s="2">
        <v>132</v>
      </c>
      <c r="Y10" s="76">
        <v>1659152.21</v>
      </c>
      <c r="Z10" s="76">
        <v>408811.47</v>
      </c>
      <c r="AA10" s="76">
        <v>1250340.74</v>
      </c>
      <c r="AB10" s="2">
        <v>196</v>
      </c>
      <c r="AC10" s="2">
        <v>0</v>
      </c>
      <c r="AD10" s="2">
        <v>230</v>
      </c>
      <c r="AE10" s="3">
        <v>1869802</v>
      </c>
      <c r="AF10" s="3">
        <v>9540</v>
      </c>
      <c r="AG10" s="36">
        <v>0.93899999999999995</v>
      </c>
      <c r="AH10" s="36">
        <v>4.1000000000000002E-2</v>
      </c>
      <c r="AI10" s="36">
        <v>0.02</v>
      </c>
      <c r="AK10" s="70"/>
      <c r="AL10" s="113">
        <f t="shared" si="0"/>
        <v>1</v>
      </c>
      <c r="AM10" s="113">
        <f t="shared" si="1"/>
        <v>1</v>
      </c>
      <c r="AN10" s="113">
        <f t="shared" si="2"/>
        <v>1</v>
      </c>
    </row>
    <row r="11" spans="1:40" x14ac:dyDescent="0.3">
      <c r="A11" s="60">
        <v>44031</v>
      </c>
      <c r="B11" s="1" t="s">
        <v>14</v>
      </c>
      <c r="C11" s="1" t="s">
        <v>7</v>
      </c>
      <c r="D11" s="2">
        <v>8621</v>
      </c>
      <c r="E11" s="2">
        <v>6445</v>
      </c>
      <c r="F11" s="2">
        <v>2176</v>
      </c>
      <c r="G11" s="76">
        <v>71061179.560000002</v>
      </c>
      <c r="H11" s="76">
        <v>51785719.859999999</v>
      </c>
      <c r="I11" s="76">
        <v>19275459.699999999</v>
      </c>
      <c r="J11" s="2">
        <v>8240</v>
      </c>
      <c r="K11" s="2">
        <v>107</v>
      </c>
      <c r="L11" s="2">
        <v>283</v>
      </c>
      <c r="M11" s="3">
        <v>68080229</v>
      </c>
      <c r="N11" s="3">
        <v>8262</v>
      </c>
      <c r="O11" s="36">
        <v>0.96799999999999997</v>
      </c>
      <c r="P11" s="36">
        <v>2.5999999999999999E-2</v>
      </c>
      <c r="Q11" s="36">
        <v>6.0000000000000001E-3</v>
      </c>
      <c r="R11" s="36">
        <v>0.95599999999999996</v>
      </c>
      <c r="S11" s="36">
        <v>1.2E-2</v>
      </c>
      <c r="T11" s="36">
        <v>3.3000000000000002E-2</v>
      </c>
      <c r="U11" s="2">
        <v>373</v>
      </c>
      <c r="V11" s="2">
        <v>543</v>
      </c>
      <c r="W11" s="2">
        <v>205</v>
      </c>
      <c r="X11" s="2">
        <v>338</v>
      </c>
      <c r="Y11" s="76">
        <v>4485155.5999999996</v>
      </c>
      <c r="Z11" s="76">
        <v>1566986.7599999998</v>
      </c>
      <c r="AA11" s="76">
        <v>2918168.84</v>
      </c>
      <c r="AB11" s="2">
        <v>632</v>
      </c>
      <c r="AC11" s="2">
        <v>1</v>
      </c>
      <c r="AD11" s="2">
        <v>283</v>
      </c>
      <c r="AE11" s="3">
        <v>5215263</v>
      </c>
      <c r="AF11" s="3">
        <v>8252</v>
      </c>
      <c r="AG11" s="36">
        <v>0.95899999999999996</v>
      </c>
      <c r="AH11" s="36">
        <v>2.7E-2</v>
      </c>
      <c r="AI11" s="36">
        <v>1.4E-2</v>
      </c>
      <c r="AK11" s="70"/>
      <c r="AL11" s="113">
        <f t="shared" si="0"/>
        <v>1.0009999999999999</v>
      </c>
      <c r="AM11" s="113">
        <f t="shared" si="1"/>
        <v>1</v>
      </c>
      <c r="AN11" s="113">
        <f t="shared" si="2"/>
        <v>1</v>
      </c>
    </row>
    <row r="12" spans="1:40" x14ac:dyDescent="0.3">
      <c r="A12" s="60">
        <v>44031</v>
      </c>
      <c r="B12" s="1" t="s">
        <v>15</v>
      </c>
      <c r="C12" s="1" t="s">
        <v>16</v>
      </c>
      <c r="D12" s="2">
        <v>58</v>
      </c>
      <c r="E12" s="2">
        <v>42</v>
      </c>
      <c r="F12" s="2">
        <v>16</v>
      </c>
      <c r="G12" s="76">
        <v>533674</v>
      </c>
      <c r="H12" s="76">
        <v>376674</v>
      </c>
      <c r="I12" s="76">
        <v>157000</v>
      </c>
      <c r="J12" s="2">
        <v>58</v>
      </c>
      <c r="K12" s="2">
        <v>0</v>
      </c>
      <c r="L12" s="2">
        <v>0</v>
      </c>
      <c r="M12" s="3">
        <v>533674</v>
      </c>
      <c r="N12" s="3">
        <v>9201</v>
      </c>
      <c r="O12" s="36">
        <v>1</v>
      </c>
      <c r="P12" s="36">
        <v>0</v>
      </c>
      <c r="Q12" s="36">
        <v>0</v>
      </c>
      <c r="R12" s="36">
        <v>1</v>
      </c>
      <c r="S12" s="36">
        <v>0</v>
      </c>
      <c r="T12" s="36">
        <v>0</v>
      </c>
      <c r="U12" s="2">
        <v>0</v>
      </c>
      <c r="V12" s="2">
        <v>3</v>
      </c>
      <c r="W12" s="2">
        <v>1</v>
      </c>
      <c r="X12" s="2">
        <v>2</v>
      </c>
      <c r="Y12" s="76">
        <v>30000</v>
      </c>
      <c r="Z12" s="76">
        <v>10000</v>
      </c>
      <c r="AA12" s="76">
        <v>20000</v>
      </c>
      <c r="AB12" s="2">
        <v>3</v>
      </c>
      <c r="AC12" s="2">
        <v>0</v>
      </c>
      <c r="AD12" s="2">
        <v>0</v>
      </c>
      <c r="AE12" s="3">
        <v>30000</v>
      </c>
      <c r="AF12" s="3">
        <v>10000</v>
      </c>
      <c r="AG12" s="36">
        <v>1</v>
      </c>
      <c r="AH12" s="36">
        <v>0</v>
      </c>
      <c r="AI12" s="36">
        <v>0</v>
      </c>
      <c r="AK12" s="70"/>
      <c r="AL12" s="113">
        <f t="shared" si="0"/>
        <v>1</v>
      </c>
      <c r="AM12" s="113">
        <f t="shared" si="1"/>
        <v>1</v>
      </c>
      <c r="AN12" s="113">
        <f t="shared" si="2"/>
        <v>1</v>
      </c>
    </row>
    <row r="13" spans="1:40" x14ac:dyDescent="0.3">
      <c r="A13" s="60">
        <v>44031</v>
      </c>
      <c r="B13" s="1" t="s">
        <v>17</v>
      </c>
      <c r="C13" s="1" t="s">
        <v>3</v>
      </c>
      <c r="D13" s="2">
        <v>17530</v>
      </c>
      <c r="E13" s="2">
        <v>12851</v>
      </c>
      <c r="F13" s="2">
        <v>4679</v>
      </c>
      <c r="G13" s="76">
        <v>148789971.94</v>
      </c>
      <c r="H13" s="76">
        <v>105637420.94</v>
      </c>
      <c r="I13" s="76">
        <v>43152551</v>
      </c>
      <c r="J13" s="2">
        <v>16128</v>
      </c>
      <c r="K13" s="2">
        <v>593</v>
      </c>
      <c r="L13" s="2">
        <v>809</v>
      </c>
      <c r="M13" s="3">
        <v>139124508</v>
      </c>
      <c r="N13" s="3">
        <v>8626</v>
      </c>
      <c r="O13" s="36">
        <v>0.69399999999999995</v>
      </c>
      <c r="P13" s="36">
        <v>0.21099999999999999</v>
      </c>
      <c r="Q13" s="36">
        <v>9.5000000000000001E-2</v>
      </c>
      <c r="R13" s="36">
        <v>0.92100000000000004</v>
      </c>
      <c r="S13" s="36">
        <v>3.2000000000000001E-2</v>
      </c>
      <c r="T13" s="36">
        <v>4.5999999999999999E-2</v>
      </c>
      <c r="U13" s="2">
        <v>1174</v>
      </c>
      <c r="V13" s="2">
        <v>973</v>
      </c>
      <c r="W13" s="2">
        <v>311</v>
      </c>
      <c r="X13" s="2">
        <v>662</v>
      </c>
      <c r="Y13" s="76">
        <v>8304470</v>
      </c>
      <c r="Z13" s="76">
        <v>2421624</v>
      </c>
      <c r="AA13" s="76">
        <v>5882846</v>
      </c>
      <c r="AB13" s="2">
        <v>1314</v>
      </c>
      <c r="AC13" s="2">
        <v>24</v>
      </c>
      <c r="AD13" s="2">
        <v>809</v>
      </c>
      <c r="AE13" s="3">
        <v>11051010</v>
      </c>
      <c r="AF13" s="3">
        <v>8410</v>
      </c>
      <c r="AG13" s="36">
        <v>0.75900000000000001</v>
      </c>
      <c r="AH13" s="36">
        <v>0.22</v>
      </c>
      <c r="AI13" s="36">
        <v>2.1000000000000001E-2</v>
      </c>
      <c r="AK13" s="70"/>
      <c r="AL13" s="113">
        <f t="shared" si="0"/>
        <v>0.99900000000000011</v>
      </c>
      <c r="AM13" s="113">
        <f t="shared" si="1"/>
        <v>0.99999999999999989</v>
      </c>
      <c r="AN13" s="113">
        <f t="shared" si="2"/>
        <v>1</v>
      </c>
    </row>
    <row r="14" spans="1:40" x14ac:dyDescent="0.3">
      <c r="A14" s="60">
        <v>44031</v>
      </c>
      <c r="B14" s="1" t="s">
        <v>18</v>
      </c>
      <c r="C14" s="1" t="s">
        <v>19</v>
      </c>
      <c r="D14" s="2">
        <v>3592</v>
      </c>
      <c r="E14" s="2">
        <v>2452</v>
      </c>
      <c r="F14" s="2">
        <v>1140</v>
      </c>
      <c r="G14" s="76">
        <v>34765424</v>
      </c>
      <c r="H14" s="76">
        <v>23613806</v>
      </c>
      <c r="I14" s="76">
        <v>11151618</v>
      </c>
      <c r="J14" s="2">
        <v>3375</v>
      </c>
      <c r="K14" s="2">
        <v>20</v>
      </c>
      <c r="L14" s="2">
        <v>197</v>
      </c>
      <c r="M14" s="3">
        <v>32688007</v>
      </c>
      <c r="N14" s="3">
        <v>9685</v>
      </c>
      <c r="O14" s="36">
        <v>0.94399999999999995</v>
      </c>
      <c r="P14" s="36">
        <v>5.0999999999999997E-2</v>
      </c>
      <c r="Q14" s="36">
        <v>5.0000000000000001E-3</v>
      </c>
      <c r="R14" s="36">
        <v>0.94</v>
      </c>
      <c r="S14" s="36">
        <v>5.0000000000000001E-3</v>
      </c>
      <c r="T14" s="36">
        <v>5.5E-2</v>
      </c>
      <c r="U14" s="2">
        <v>431</v>
      </c>
      <c r="V14" s="2">
        <v>222</v>
      </c>
      <c r="W14" s="2">
        <v>70</v>
      </c>
      <c r="X14" s="2">
        <v>152</v>
      </c>
      <c r="Y14" s="76">
        <v>2125768</v>
      </c>
      <c r="Z14" s="76">
        <v>654049</v>
      </c>
      <c r="AA14" s="76">
        <v>1471719</v>
      </c>
      <c r="AB14" s="2">
        <v>453</v>
      </c>
      <c r="AC14" s="2">
        <v>3</v>
      </c>
      <c r="AD14" s="2">
        <v>197</v>
      </c>
      <c r="AE14" s="3">
        <v>4409309</v>
      </c>
      <c r="AF14" s="3">
        <v>9734</v>
      </c>
      <c r="AG14" s="36">
        <v>0.98899999999999999</v>
      </c>
      <c r="AH14" s="36">
        <v>7.0000000000000001E-3</v>
      </c>
      <c r="AI14" s="36">
        <v>4.0000000000000001E-3</v>
      </c>
      <c r="AK14" s="70"/>
      <c r="AL14" s="113">
        <f t="shared" si="0"/>
        <v>1</v>
      </c>
      <c r="AM14" s="113">
        <f t="shared" si="1"/>
        <v>1</v>
      </c>
      <c r="AN14" s="113">
        <f t="shared" si="2"/>
        <v>1</v>
      </c>
    </row>
    <row r="15" spans="1:40" x14ac:dyDescent="0.3">
      <c r="A15" s="60">
        <v>44031</v>
      </c>
      <c r="B15" s="1" t="s">
        <v>20</v>
      </c>
      <c r="C15" s="1" t="s">
        <v>21</v>
      </c>
      <c r="D15" s="2">
        <v>4363</v>
      </c>
      <c r="E15" s="2">
        <v>3549</v>
      </c>
      <c r="F15" s="2">
        <v>814</v>
      </c>
      <c r="G15" s="76">
        <v>36249100</v>
      </c>
      <c r="H15" s="76">
        <v>28792674</v>
      </c>
      <c r="I15" s="76">
        <v>7456426</v>
      </c>
      <c r="J15" s="2">
        <v>4319</v>
      </c>
      <c r="K15" s="2">
        <v>35</v>
      </c>
      <c r="L15" s="2">
        <v>9</v>
      </c>
      <c r="M15" s="3">
        <v>35933394</v>
      </c>
      <c r="N15" s="3">
        <v>8320</v>
      </c>
      <c r="O15" s="36">
        <v>0.70799999999999996</v>
      </c>
      <c r="P15" s="36">
        <v>0.115</v>
      </c>
      <c r="Q15" s="36">
        <v>0.17799999999999999</v>
      </c>
      <c r="R15" s="36">
        <v>0.99</v>
      </c>
      <c r="S15" s="36">
        <v>8.0000000000000002E-3</v>
      </c>
      <c r="T15" s="36">
        <v>2E-3</v>
      </c>
      <c r="U15" s="2">
        <v>18</v>
      </c>
      <c r="V15" s="2">
        <v>281</v>
      </c>
      <c r="W15" s="2">
        <v>97</v>
      </c>
      <c r="X15" s="2">
        <v>184</v>
      </c>
      <c r="Y15" s="76">
        <v>2314572</v>
      </c>
      <c r="Z15" s="76">
        <v>687607</v>
      </c>
      <c r="AA15" s="76">
        <v>1626965</v>
      </c>
      <c r="AB15" s="2">
        <v>288</v>
      </c>
      <c r="AC15" s="2">
        <v>2</v>
      </c>
      <c r="AD15" s="2">
        <v>9</v>
      </c>
      <c r="AE15" s="3">
        <v>2356485</v>
      </c>
      <c r="AF15" s="3">
        <v>8182</v>
      </c>
      <c r="AG15" s="36">
        <v>0.95499999999999996</v>
      </c>
      <c r="AH15" s="36">
        <v>2.1000000000000001E-2</v>
      </c>
      <c r="AI15" s="36">
        <v>2.4E-2</v>
      </c>
      <c r="AK15" s="70"/>
      <c r="AL15" s="113">
        <f t="shared" si="0"/>
        <v>1</v>
      </c>
      <c r="AM15" s="113">
        <f t="shared" si="1"/>
        <v>1.0009999999999999</v>
      </c>
      <c r="AN15" s="113">
        <f t="shared" si="2"/>
        <v>1</v>
      </c>
    </row>
    <row r="16" spans="1:40" x14ac:dyDescent="0.3">
      <c r="A16" s="60">
        <v>44031</v>
      </c>
      <c r="B16" s="1" t="s">
        <v>22</v>
      </c>
      <c r="C16" s="1" t="s">
        <v>23</v>
      </c>
      <c r="D16" s="2">
        <v>1119</v>
      </c>
      <c r="E16" s="2">
        <v>863</v>
      </c>
      <c r="F16" s="2">
        <v>256</v>
      </c>
      <c r="G16" s="76">
        <v>8157567</v>
      </c>
      <c r="H16" s="76">
        <v>6081052</v>
      </c>
      <c r="I16" s="76">
        <v>2076515</v>
      </c>
      <c r="J16" s="2">
        <v>1022</v>
      </c>
      <c r="K16" s="2">
        <v>18</v>
      </c>
      <c r="L16" s="2">
        <v>79</v>
      </c>
      <c r="M16" s="3">
        <v>7399270</v>
      </c>
      <c r="N16" s="3">
        <v>7240</v>
      </c>
      <c r="O16" s="36">
        <v>0.98799999999999999</v>
      </c>
      <c r="P16" s="36">
        <v>1.2E-2</v>
      </c>
      <c r="Q16" s="36">
        <v>0</v>
      </c>
      <c r="R16" s="36">
        <v>0.91400000000000003</v>
      </c>
      <c r="S16" s="36">
        <v>1.4999999999999999E-2</v>
      </c>
      <c r="T16" s="36">
        <v>7.0999999999999994E-2</v>
      </c>
      <c r="U16" s="2">
        <v>117</v>
      </c>
      <c r="V16" s="2">
        <v>98</v>
      </c>
      <c r="W16" s="2">
        <v>64</v>
      </c>
      <c r="X16" s="2">
        <v>34</v>
      </c>
      <c r="Y16" s="76">
        <v>606232</v>
      </c>
      <c r="Z16" s="76">
        <v>361277</v>
      </c>
      <c r="AA16" s="76">
        <v>244955</v>
      </c>
      <c r="AB16" s="2">
        <v>132</v>
      </c>
      <c r="AC16" s="2">
        <v>4</v>
      </c>
      <c r="AD16" s="2">
        <v>79</v>
      </c>
      <c r="AE16" s="3">
        <v>830966</v>
      </c>
      <c r="AF16" s="3">
        <v>6295</v>
      </c>
      <c r="AG16" s="36">
        <v>0.90900000000000003</v>
      </c>
      <c r="AH16" s="36">
        <v>9.0999999999999998E-2</v>
      </c>
      <c r="AI16" s="36">
        <v>0</v>
      </c>
      <c r="AK16" s="70"/>
      <c r="AL16" s="113">
        <f t="shared" si="0"/>
        <v>1</v>
      </c>
      <c r="AM16" s="113">
        <f t="shared" si="1"/>
        <v>1</v>
      </c>
      <c r="AN16" s="113">
        <f t="shared" si="2"/>
        <v>1</v>
      </c>
    </row>
    <row r="17" spans="1:40" x14ac:dyDescent="0.3">
      <c r="A17" s="60">
        <v>44031</v>
      </c>
      <c r="B17" s="1" t="s">
        <v>24</v>
      </c>
      <c r="C17" s="1" t="s">
        <v>25</v>
      </c>
      <c r="D17" s="2">
        <v>1669</v>
      </c>
      <c r="E17" s="2">
        <v>1451</v>
      </c>
      <c r="F17" s="2">
        <v>218</v>
      </c>
      <c r="G17" s="76">
        <v>10380250</v>
      </c>
      <c r="H17" s="76">
        <v>8768840</v>
      </c>
      <c r="I17" s="76">
        <v>1611410</v>
      </c>
      <c r="J17" s="2">
        <v>1520</v>
      </c>
      <c r="K17" s="2">
        <v>75</v>
      </c>
      <c r="L17" s="2">
        <v>74</v>
      </c>
      <c r="M17" s="3">
        <v>9454239</v>
      </c>
      <c r="N17" s="3">
        <v>6220</v>
      </c>
      <c r="O17" s="36">
        <v>0.93799999999999994</v>
      </c>
      <c r="P17" s="36">
        <v>3.2000000000000001E-2</v>
      </c>
      <c r="Q17" s="36">
        <v>0.03</v>
      </c>
      <c r="R17" s="36">
        <v>0.91100000000000003</v>
      </c>
      <c r="S17" s="36">
        <v>4.4999999999999998E-2</v>
      </c>
      <c r="T17" s="36">
        <v>4.3999999999999997E-2</v>
      </c>
      <c r="U17" s="2">
        <v>111</v>
      </c>
      <c r="V17" s="2">
        <v>105</v>
      </c>
      <c r="W17" s="2">
        <v>69</v>
      </c>
      <c r="X17" s="2">
        <v>36</v>
      </c>
      <c r="Y17" s="76">
        <v>611933</v>
      </c>
      <c r="Z17" s="76">
        <v>353384</v>
      </c>
      <c r="AA17" s="76">
        <v>258549</v>
      </c>
      <c r="AB17" s="2">
        <v>134</v>
      </c>
      <c r="AC17" s="2">
        <v>8</v>
      </c>
      <c r="AD17" s="2">
        <v>74</v>
      </c>
      <c r="AE17" s="3">
        <v>803547</v>
      </c>
      <c r="AF17" s="3">
        <v>5997</v>
      </c>
      <c r="AG17" s="36">
        <v>0.85799999999999998</v>
      </c>
      <c r="AH17" s="36">
        <v>0.112</v>
      </c>
      <c r="AI17" s="36">
        <v>0.03</v>
      </c>
      <c r="AK17" s="70"/>
      <c r="AL17" s="113">
        <f t="shared" si="0"/>
        <v>1</v>
      </c>
      <c r="AM17" s="113">
        <f t="shared" si="1"/>
        <v>1</v>
      </c>
      <c r="AN17" s="113">
        <f t="shared" si="2"/>
        <v>1</v>
      </c>
    </row>
    <row r="18" spans="1:40" x14ac:dyDescent="0.3">
      <c r="A18" s="60">
        <v>44031</v>
      </c>
      <c r="B18" s="1" t="s">
        <v>26</v>
      </c>
      <c r="C18" s="1" t="s">
        <v>27</v>
      </c>
      <c r="D18" s="2">
        <v>7889</v>
      </c>
      <c r="E18" s="2">
        <v>5933</v>
      </c>
      <c r="F18" s="2">
        <v>1956</v>
      </c>
      <c r="G18" s="76">
        <v>62172251</v>
      </c>
      <c r="H18" s="76">
        <v>44797202</v>
      </c>
      <c r="I18" s="76">
        <v>17375049</v>
      </c>
      <c r="J18" s="2">
        <v>7143</v>
      </c>
      <c r="K18" s="2">
        <v>77</v>
      </c>
      <c r="L18" s="2">
        <v>669</v>
      </c>
      <c r="M18" s="3">
        <v>55901821</v>
      </c>
      <c r="N18" s="3">
        <v>7826</v>
      </c>
      <c r="O18" s="36">
        <v>0.92700000000000005</v>
      </c>
      <c r="P18" s="36">
        <v>5.3999999999999999E-2</v>
      </c>
      <c r="Q18" s="36">
        <v>1.7999999999999999E-2</v>
      </c>
      <c r="R18" s="36">
        <v>0.90600000000000003</v>
      </c>
      <c r="S18" s="36">
        <v>0.01</v>
      </c>
      <c r="T18" s="36">
        <v>8.5000000000000006E-2</v>
      </c>
      <c r="U18" s="2">
        <v>757</v>
      </c>
      <c r="V18" s="2">
        <v>503</v>
      </c>
      <c r="W18" s="2">
        <v>150</v>
      </c>
      <c r="X18" s="2">
        <v>353</v>
      </c>
      <c r="Y18" s="76">
        <v>3848533</v>
      </c>
      <c r="Z18" s="76">
        <v>935240</v>
      </c>
      <c r="AA18" s="76">
        <v>2913293</v>
      </c>
      <c r="AB18" s="2">
        <v>583</v>
      </c>
      <c r="AC18" s="2">
        <v>8</v>
      </c>
      <c r="AD18" s="2">
        <v>669</v>
      </c>
      <c r="AE18" s="3">
        <v>4502216</v>
      </c>
      <c r="AF18" s="3">
        <v>7722</v>
      </c>
      <c r="AG18" s="36">
        <v>0.96899999999999997</v>
      </c>
      <c r="AH18" s="36">
        <v>1.4E-2</v>
      </c>
      <c r="AI18" s="36">
        <v>1.7000000000000001E-2</v>
      </c>
      <c r="AK18" s="70"/>
      <c r="AL18" s="113">
        <f t="shared" si="0"/>
        <v>1.0010000000000001</v>
      </c>
      <c r="AM18" s="113">
        <f t="shared" si="1"/>
        <v>0.99900000000000011</v>
      </c>
      <c r="AN18" s="113">
        <f t="shared" si="2"/>
        <v>1</v>
      </c>
    </row>
    <row r="19" spans="1:40" x14ac:dyDescent="0.3">
      <c r="A19" s="60">
        <v>44031</v>
      </c>
      <c r="B19" s="1" t="s">
        <v>28</v>
      </c>
      <c r="C19" s="1" t="s">
        <v>29</v>
      </c>
      <c r="D19" s="2">
        <v>26157</v>
      </c>
      <c r="E19" s="2">
        <v>19882</v>
      </c>
      <c r="F19" s="2">
        <v>6275</v>
      </c>
      <c r="G19" s="76">
        <v>194889253</v>
      </c>
      <c r="H19" s="76">
        <v>143752805</v>
      </c>
      <c r="I19" s="76">
        <v>51136448</v>
      </c>
      <c r="J19" s="2">
        <v>24189</v>
      </c>
      <c r="K19" s="2">
        <v>667</v>
      </c>
      <c r="L19" s="2">
        <v>1301</v>
      </c>
      <c r="M19" s="3">
        <v>180990110</v>
      </c>
      <c r="N19" s="3">
        <v>7482</v>
      </c>
      <c r="O19" s="36">
        <v>0.98499999999999999</v>
      </c>
      <c r="P19" s="36">
        <v>0.01</v>
      </c>
      <c r="Q19" s="36">
        <v>6.0000000000000001E-3</v>
      </c>
      <c r="R19" s="36">
        <v>0.92500000000000004</v>
      </c>
      <c r="S19" s="36">
        <v>2.5000000000000001E-2</v>
      </c>
      <c r="T19" s="36">
        <v>0.05</v>
      </c>
      <c r="U19" s="2">
        <v>2424</v>
      </c>
      <c r="V19" s="2">
        <v>1636</v>
      </c>
      <c r="W19" s="2">
        <v>463</v>
      </c>
      <c r="X19" s="2">
        <v>1173</v>
      </c>
      <c r="Y19" s="76">
        <v>11795103</v>
      </c>
      <c r="Z19" s="76">
        <v>3173017</v>
      </c>
      <c r="AA19" s="76">
        <v>8622086</v>
      </c>
      <c r="AB19" s="2">
        <v>2742</v>
      </c>
      <c r="AC19" s="2">
        <v>17</v>
      </c>
      <c r="AD19" s="2">
        <v>1301</v>
      </c>
      <c r="AE19" s="3">
        <v>20463993</v>
      </c>
      <c r="AF19" s="3">
        <v>7463</v>
      </c>
      <c r="AG19" s="36">
        <v>0.99299999999999999</v>
      </c>
      <c r="AH19" s="36">
        <v>5.0000000000000001E-3</v>
      </c>
      <c r="AI19" s="36">
        <v>1E-3</v>
      </c>
      <c r="AK19" s="70"/>
      <c r="AL19" s="113">
        <f t="shared" si="0"/>
        <v>1</v>
      </c>
      <c r="AM19" s="113">
        <f t="shared" si="1"/>
        <v>1.0009999999999999</v>
      </c>
      <c r="AN19" s="113">
        <f t="shared" si="2"/>
        <v>0.999</v>
      </c>
    </row>
    <row r="20" spans="1:40" x14ac:dyDescent="0.3">
      <c r="A20" s="60">
        <v>44031</v>
      </c>
      <c r="B20" s="1" t="s">
        <v>30</v>
      </c>
      <c r="C20" s="1" t="s">
        <v>31</v>
      </c>
      <c r="D20" s="2">
        <v>519876</v>
      </c>
      <c r="E20" s="2">
        <v>390386</v>
      </c>
      <c r="F20" s="2">
        <v>129490</v>
      </c>
      <c r="G20" s="76">
        <v>4011257954</v>
      </c>
      <c r="H20" s="76">
        <v>2900983395</v>
      </c>
      <c r="I20" s="76">
        <v>1110274559</v>
      </c>
      <c r="J20" s="2">
        <v>487222</v>
      </c>
      <c r="K20" s="2">
        <v>8172</v>
      </c>
      <c r="L20" s="2">
        <v>24482</v>
      </c>
      <c r="M20" s="3">
        <v>3765267047</v>
      </c>
      <c r="N20" s="3">
        <v>7728</v>
      </c>
      <c r="O20" s="36">
        <v>0.97199999999999998</v>
      </c>
      <c r="P20" s="36">
        <v>1.4999999999999999E-2</v>
      </c>
      <c r="Q20" s="36">
        <v>1.2E-2</v>
      </c>
      <c r="R20" s="36">
        <v>0.93700000000000006</v>
      </c>
      <c r="S20" s="36">
        <v>1.6E-2</v>
      </c>
      <c r="T20" s="36">
        <v>4.7E-2</v>
      </c>
      <c r="U20" s="2">
        <v>48600</v>
      </c>
      <c r="V20" s="2">
        <v>29309</v>
      </c>
      <c r="W20" s="2">
        <v>9793</v>
      </c>
      <c r="X20" s="2">
        <v>19516</v>
      </c>
      <c r="Y20" s="76">
        <v>217789285</v>
      </c>
      <c r="Z20" s="76">
        <v>68459012</v>
      </c>
      <c r="AA20" s="76">
        <v>149330273</v>
      </c>
      <c r="AB20" s="2">
        <v>53230</v>
      </c>
      <c r="AC20" s="2">
        <v>197</v>
      </c>
      <c r="AD20" s="2">
        <v>24482</v>
      </c>
      <c r="AE20" s="3">
        <v>416612631</v>
      </c>
      <c r="AF20" s="3">
        <v>7827</v>
      </c>
      <c r="AG20" s="36">
        <v>0.97799999999999998</v>
      </c>
      <c r="AH20" s="36">
        <v>1.7999999999999999E-2</v>
      </c>
      <c r="AI20" s="36">
        <v>4.0000000000000001E-3</v>
      </c>
      <c r="AK20" s="70"/>
      <c r="AL20" s="113">
        <f t="shared" si="0"/>
        <v>1</v>
      </c>
      <c r="AM20" s="113">
        <f t="shared" si="1"/>
        <v>0.999</v>
      </c>
      <c r="AN20" s="113">
        <f t="shared" si="2"/>
        <v>1</v>
      </c>
    </row>
    <row r="21" spans="1:40" x14ac:dyDescent="0.3">
      <c r="A21" s="60">
        <v>44031</v>
      </c>
      <c r="B21" s="1" t="s">
        <v>32</v>
      </c>
      <c r="C21" s="1" t="s">
        <v>33</v>
      </c>
      <c r="D21" s="2">
        <v>52071</v>
      </c>
      <c r="E21" s="2">
        <v>48241</v>
      </c>
      <c r="F21" s="2">
        <v>3830</v>
      </c>
      <c r="G21" s="76">
        <v>123409320</v>
      </c>
      <c r="H21" s="76">
        <v>117161494</v>
      </c>
      <c r="I21" s="76">
        <v>6247826</v>
      </c>
      <c r="J21" s="2">
        <v>48192</v>
      </c>
      <c r="K21" s="2">
        <v>1587</v>
      </c>
      <c r="L21" s="2">
        <v>2292</v>
      </c>
      <c r="M21" s="3">
        <v>107269548</v>
      </c>
      <c r="N21" s="3">
        <v>2226</v>
      </c>
      <c r="O21" s="36">
        <v>0.97699999999999998</v>
      </c>
      <c r="P21" s="36">
        <v>1.4999999999999999E-2</v>
      </c>
      <c r="Q21" s="36">
        <v>8.0000000000000002E-3</v>
      </c>
      <c r="R21" s="36">
        <v>0.92600000000000005</v>
      </c>
      <c r="S21" s="36">
        <v>0.03</v>
      </c>
      <c r="T21" s="36">
        <v>4.3999999999999997E-2</v>
      </c>
      <c r="U21" s="2">
        <v>3560</v>
      </c>
      <c r="V21" s="2">
        <v>2738</v>
      </c>
      <c r="W21" s="2">
        <v>1792</v>
      </c>
      <c r="X21" s="2">
        <v>946</v>
      </c>
      <c r="Y21" s="76">
        <v>5613007</v>
      </c>
      <c r="Z21" s="76">
        <v>4326330</v>
      </c>
      <c r="AA21" s="76">
        <v>1286677</v>
      </c>
      <c r="AB21" s="2">
        <v>3971</v>
      </c>
      <c r="AC21" s="2">
        <v>35</v>
      </c>
      <c r="AD21" s="2">
        <v>2292</v>
      </c>
      <c r="AE21" s="3">
        <v>6582089</v>
      </c>
      <c r="AF21" s="3">
        <v>1658</v>
      </c>
      <c r="AG21" s="36">
        <v>0.98199999999999998</v>
      </c>
      <c r="AH21" s="36">
        <v>1.4999999999999999E-2</v>
      </c>
      <c r="AI21" s="36">
        <v>3.0000000000000001E-3</v>
      </c>
      <c r="AK21" s="70"/>
      <c r="AL21" s="113">
        <f t="shared" si="0"/>
        <v>1</v>
      </c>
      <c r="AM21" s="113">
        <f t="shared" si="1"/>
        <v>1</v>
      </c>
      <c r="AN21" s="113">
        <f t="shared" si="2"/>
        <v>1</v>
      </c>
    </row>
    <row r="22" spans="1:40" x14ac:dyDescent="0.3">
      <c r="A22" s="60">
        <v>44031</v>
      </c>
      <c r="B22" s="1" t="s">
        <v>34</v>
      </c>
      <c r="C22" s="1" t="s">
        <v>35</v>
      </c>
      <c r="D22" s="2">
        <v>1039</v>
      </c>
      <c r="E22" s="2">
        <v>739</v>
      </c>
      <c r="F22" s="2">
        <v>300</v>
      </c>
      <c r="G22" s="76">
        <v>9941605.8300000001</v>
      </c>
      <c r="H22" s="76">
        <v>7050410.8300000001</v>
      </c>
      <c r="I22" s="76">
        <v>2891195</v>
      </c>
      <c r="J22" s="2">
        <v>888</v>
      </c>
      <c r="K22" s="2">
        <v>15</v>
      </c>
      <c r="L22" s="2">
        <v>136</v>
      </c>
      <c r="M22" s="3">
        <v>8480834</v>
      </c>
      <c r="N22" s="3">
        <v>9550</v>
      </c>
      <c r="O22" s="36">
        <v>0.64500000000000002</v>
      </c>
      <c r="P22" s="36">
        <v>0.26500000000000001</v>
      </c>
      <c r="Q22" s="36">
        <v>0.09</v>
      </c>
      <c r="R22" s="36">
        <v>0.85499999999999998</v>
      </c>
      <c r="S22" s="36">
        <v>1.4E-2</v>
      </c>
      <c r="T22" s="36">
        <v>0.13100000000000001</v>
      </c>
      <c r="U22" s="2">
        <v>183</v>
      </c>
      <c r="V22" s="2">
        <v>67</v>
      </c>
      <c r="W22" s="2">
        <v>20</v>
      </c>
      <c r="X22" s="2">
        <v>47</v>
      </c>
      <c r="Y22" s="76">
        <v>646990</v>
      </c>
      <c r="Z22" s="76">
        <v>198570</v>
      </c>
      <c r="AA22" s="76">
        <v>448420</v>
      </c>
      <c r="AB22" s="2">
        <v>113</v>
      </c>
      <c r="AC22" s="2">
        <v>1</v>
      </c>
      <c r="AD22" s="2">
        <v>136</v>
      </c>
      <c r="AE22" s="3">
        <v>1097954</v>
      </c>
      <c r="AF22" s="3">
        <v>9716</v>
      </c>
      <c r="AG22" s="36">
        <v>0.45100000000000001</v>
      </c>
      <c r="AH22" s="36">
        <v>0.442</v>
      </c>
      <c r="AI22" s="36">
        <v>0.106</v>
      </c>
      <c r="AK22" s="70"/>
      <c r="AL22" s="113">
        <f t="shared" si="0"/>
        <v>1</v>
      </c>
      <c r="AM22" s="113">
        <f t="shared" si="1"/>
        <v>1</v>
      </c>
      <c r="AN22" s="113">
        <f t="shared" si="2"/>
        <v>0.999</v>
      </c>
    </row>
    <row r="23" spans="1:40" x14ac:dyDescent="0.3">
      <c r="A23" s="60">
        <v>44031</v>
      </c>
      <c r="B23" s="1" t="s">
        <v>36</v>
      </c>
      <c r="C23" s="1" t="s">
        <v>37</v>
      </c>
      <c r="D23" s="2">
        <v>462</v>
      </c>
      <c r="E23" s="2">
        <v>305</v>
      </c>
      <c r="F23" s="2">
        <v>157</v>
      </c>
      <c r="G23" s="76">
        <v>4395437</v>
      </c>
      <c r="H23" s="76">
        <v>2877975</v>
      </c>
      <c r="I23" s="76">
        <v>1517462</v>
      </c>
      <c r="J23" s="2">
        <v>439</v>
      </c>
      <c r="K23" s="2">
        <v>3</v>
      </c>
      <c r="L23" s="2">
        <v>20</v>
      </c>
      <c r="M23" s="3">
        <v>4198763</v>
      </c>
      <c r="N23" s="3">
        <v>9564</v>
      </c>
      <c r="O23" s="36">
        <v>0.98899999999999999</v>
      </c>
      <c r="P23" s="36">
        <v>1.0999999999999999E-2</v>
      </c>
      <c r="Q23" s="36">
        <v>0</v>
      </c>
      <c r="R23" s="36">
        <v>0.95</v>
      </c>
      <c r="S23" s="36">
        <v>6.0000000000000001E-3</v>
      </c>
      <c r="T23" s="36">
        <v>4.2999999999999997E-2</v>
      </c>
      <c r="U23" s="2">
        <v>53</v>
      </c>
      <c r="V23" s="2">
        <v>25</v>
      </c>
      <c r="W23" s="2">
        <v>9</v>
      </c>
      <c r="X23" s="2">
        <v>16</v>
      </c>
      <c r="Y23" s="76">
        <v>214668</v>
      </c>
      <c r="Z23" s="76">
        <v>77388</v>
      </c>
      <c r="AA23" s="76">
        <v>137280</v>
      </c>
      <c r="AB23" s="2">
        <v>58</v>
      </c>
      <c r="AC23" s="2">
        <v>0</v>
      </c>
      <c r="AD23" s="2">
        <v>20</v>
      </c>
      <c r="AE23" s="3">
        <v>561366</v>
      </c>
      <c r="AF23" s="3">
        <v>9679</v>
      </c>
      <c r="AG23" s="36">
        <v>0.98299999999999998</v>
      </c>
      <c r="AH23" s="36">
        <v>1.7000000000000001E-2</v>
      </c>
      <c r="AI23" s="36">
        <v>0</v>
      </c>
      <c r="AK23" s="70"/>
      <c r="AL23" s="113">
        <f t="shared" si="0"/>
        <v>0.999</v>
      </c>
      <c r="AM23" s="113">
        <f t="shared" si="1"/>
        <v>1</v>
      </c>
      <c r="AN23" s="113">
        <f t="shared" si="2"/>
        <v>1</v>
      </c>
    </row>
    <row r="24" spans="1:40" x14ac:dyDescent="0.3">
      <c r="A24" s="60">
        <v>44031</v>
      </c>
      <c r="B24" s="1" t="s">
        <v>38</v>
      </c>
      <c r="C24" s="1" t="s">
        <v>39</v>
      </c>
      <c r="D24" s="2">
        <v>15</v>
      </c>
      <c r="E24" s="2">
        <v>11</v>
      </c>
      <c r="F24" s="2">
        <v>4</v>
      </c>
      <c r="G24" s="76">
        <v>150000</v>
      </c>
      <c r="H24" s="76">
        <v>110000</v>
      </c>
      <c r="I24" s="76">
        <v>40000</v>
      </c>
      <c r="J24" s="2">
        <v>15</v>
      </c>
      <c r="K24" s="2">
        <v>0</v>
      </c>
      <c r="L24" s="2">
        <v>0</v>
      </c>
      <c r="M24" s="3">
        <v>150000</v>
      </c>
      <c r="N24" s="3">
        <v>10000</v>
      </c>
      <c r="O24" s="36">
        <v>0.73299999999999998</v>
      </c>
      <c r="P24" s="36">
        <v>0.2</v>
      </c>
      <c r="Q24" s="36">
        <v>6.7000000000000004E-2</v>
      </c>
      <c r="R24" s="36">
        <v>1</v>
      </c>
      <c r="S24" s="36">
        <v>0</v>
      </c>
      <c r="T24" s="36">
        <v>0</v>
      </c>
      <c r="U24" s="2">
        <v>2</v>
      </c>
      <c r="V24" s="2">
        <v>0</v>
      </c>
      <c r="W24" s="2">
        <v>0</v>
      </c>
      <c r="X24" s="2">
        <v>0</v>
      </c>
      <c r="Y24" s="76">
        <v>0</v>
      </c>
      <c r="Z24" s="76">
        <v>0</v>
      </c>
      <c r="AA24" s="76">
        <v>0</v>
      </c>
      <c r="AB24" s="2">
        <v>2</v>
      </c>
      <c r="AC24" s="2">
        <v>0</v>
      </c>
      <c r="AD24" s="2">
        <v>0</v>
      </c>
      <c r="AE24" s="3">
        <v>20000</v>
      </c>
      <c r="AF24" s="3">
        <v>10000</v>
      </c>
      <c r="AG24" s="36">
        <v>0</v>
      </c>
      <c r="AH24" s="36">
        <v>1</v>
      </c>
      <c r="AI24" s="36">
        <v>0</v>
      </c>
      <c r="AK24" s="70"/>
      <c r="AL24" s="113">
        <f t="shared" si="0"/>
        <v>1</v>
      </c>
      <c r="AM24" s="113">
        <f t="shared" si="1"/>
        <v>1</v>
      </c>
      <c r="AN24" s="113">
        <f t="shared" si="2"/>
        <v>1</v>
      </c>
    </row>
    <row r="25" spans="1:40" x14ac:dyDescent="0.3">
      <c r="A25" s="60">
        <v>44031</v>
      </c>
      <c r="B25" s="1" t="s">
        <v>40</v>
      </c>
      <c r="C25" s="1" t="s">
        <v>41</v>
      </c>
      <c r="D25" s="2">
        <v>409</v>
      </c>
      <c r="E25" s="2">
        <v>276</v>
      </c>
      <c r="F25" s="2">
        <v>133</v>
      </c>
      <c r="G25" s="76">
        <v>3887914.46</v>
      </c>
      <c r="H25" s="76">
        <v>2605523.46</v>
      </c>
      <c r="I25" s="76">
        <v>1282391</v>
      </c>
      <c r="J25" s="2">
        <v>368</v>
      </c>
      <c r="K25" s="2">
        <v>1</v>
      </c>
      <c r="L25" s="2">
        <v>40</v>
      </c>
      <c r="M25" s="3">
        <v>3493292</v>
      </c>
      <c r="N25" s="3">
        <v>9493</v>
      </c>
      <c r="O25" s="36">
        <v>0.96199999999999997</v>
      </c>
      <c r="P25" s="36">
        <v>1.6E-2</v>
      </c>
      <c r="Q25" s="36">
        <v>2.1999999999999999E-2</v>
      </c>
      <c r="R25" s="36">
        <v>0.9</v>
      </c>
      <c r="S25" s="36">
        <v>2E-3</v>
      </c>
      <c r="T25" s="36">
        <v>9.8000000000000004E-2</v>
      </c>
      <c r="U25" s="2">
        <v>41</v>
      </c>
      <c r="V25" s="2">
        <v>26</v>
      </c>
      <c r="W25" s="2">
        <v>7</v>
      </c>
      <c r="X25" s="2">
        <v>19</v>
      </c>
      <c r="Y25" s="76">
        <v>228724.52</v>
      </c>
      <c r="Z25" s="76">
        <v>56417.51999999999</v>
      </c>
      <c r="AA25" s="76">
        <v>172307</v>
      </c>
      <c r="AB25" s="2">
        <v>27</v>
      </c>
      <c r="AC25" s="2">
        <v>0</v>
      </c>
      <c r="AD25" s="2">
        <v>40</v>
      </c>
      <c r="AE25" s="3">
        <v>235728</v>
      </c>
      <c r="AF25" s="3">
        <v>8731</v>
      </c>
      <c r="AG25" s="36">
        <v>0.70399999999999996</v>
      </c>
      <c r="AH25" s="36">
        <v>0.222</v>
      </c>
      <c r="AI25" s="36">
        <v>7.3999999999999996E-2</v>
      </c>
      <c r="AK25" s="70"/>
      <c r="AL25" s="113">
        <f t="shared" si="0"/>
        <v>1</v>
      </c>
      <c r="AM25" s="113">
        <f t="shared" si="1"/>
        <v>1</v>
      </c>
      <c r="AN25" s="113">
        <f t="shared" si="2"/>
        <v>0.99999999999999989</v>
      </c>
    </row>
    <row r="26" spans="1:40" x14ac:dyDescent="0.3">
      <c r="A26" s="60">
        <v>44031</v>
      </c>
      <c r="B26" s="1" t="s">
        <v>42</v>
      </c>
      <c r="C26" s="1" t="s">
        <v>43</v>
      </c>
      <c r="D26" s="2">
        <v>27105</v>
      </c>
      <c r="E26" s="2">
        <v>18830</v>
      </c>
      <c r="F26" s="2">
        <v>8275</v>
      </c>
      <c r="G26" s="76">
        <v>238413008.16</v>
      </c>
      <c r="H26" s="76">
        <v>163283978.16</v>
      </c>
      <c r="I26" s="76">
        <v>75129030</v>
      </c>
      <c r="J26" s="2">
        <v>25509</v>
      </c>
      <c r="K26" s="2">
        <v>222</v>
      </c>
      <c r="L26" s="2">
        <v>1374</v>
      </c>
      <c r="M26" s="3">
        <v>225208905</v>
      </c>
      <c r="N26" s="3">
        <v>8829</v>
      </c>
      <c r="O26" s="36">
        <v>0.97799999999999998</v>
      </c>
      <c r="P26" s="36">
        <v>1.6E-2</v>
      </c>
      <c r="Q26" s="36">
        <v>6.0000000000000001E-3</v>
      </c>
      <c r="R26" s="36">
        <v>0.94099999999999995</v>
      </c>
      <c r="S26" s="36">
        <v>8.0000000000000002E-3</v>
      </c>
      <c r="T26" s="36">
        <v>5.0999999999999997E-2</v>
      </c>
      <c r="U26" s="2">
        <v>2970</v>
      </c>
      <c r="V26" s="2">
        <v>1684</v>
      </c>
      <c r="W26" s="2">
        <v>430</v>
      </c>
      <c r="X26" s="2">
        <v>1254</v>
      </c>
      <c r="Y26" s="76">
        <v>14218013</v>
      </c>
      <c r="Z26" s="76">
        <v>3470837</v>
      </c>
      <c r="AA26" s="76">
        <v>10747176</v>
      </c>
      <c r="AB26" s="2">
        <v>3269</v>
      </c>
      <c r="AC26" s="2">
        <v>11</v>
      </c>
      <c r="AD26" s="2">
        <v>1374</v>
      </c>
      <c r="AE26" s="3">
        <v>28194358</v>
      </c>
      <c r="AF26" s="3">
        <v>8625</v>
      </c>
      <c r="AG26" s="36">
        <v>0.97599999999999998</v>
      </c>
      <c r="AH26" s="36">
        <v>2.1999999999999999E-2</v>
      </c>
      <c r="AI26" s="36">
        <v>2E-3</v>
      </c>
      <c r="AK26" s="70"/>
      <c r="AL26" s="113">
        <f t="shared" si="0"/>
        <v>1</v>
      </c>
      <c r="AM26" s="113">
        <f t="shared" si="1"/>
        <v>1</v>
      </c>
      <c r="AN26" s="113">
        <f t="shared" si="2"/>
        <v>1</v>
      </c>
    </row>
    <row r="27" spans="1:40" x14ac:dyDescent="0.3">
      <c r="A27" s="60">
        <v>44031</v>
      </c>
      <c r="B27" s="1" t="s">
        <v>44</v>
      </c>
      <c r="C27" s="1" t="s">
        <v>45</v>
      </c>
      <c r="D27" s="2">
        <v>39921</v>
      </c>
      <c r="E27" s="2">
        <v>29741</v>
      </c>
      <c r="F27" s="2">
        <v>10180</v>
      </c>
      <c r="G27" s="76">
        <v>313926797.21999997</v>
      </c>
      <c r="H27" s="76">
        <v>222922311.27999997</v>
      </c>
      <c r="I27" s="76">
        <v>91004485.939999998</v>
      </c>
      <c r="J27" s="2">
        <v>35921</v>
      </c>
      <c r="K27" s="2">
        <v>730</v>
      </c>
      <c r="L27" s="2">
        <v>3236</v>
      </c>
      <c r="M27" s="3">
        <v>281038996</v>
      </c>
      <c r="N27" s="3">
        <v>7824</v>
      </c>
      <c r="O27" s="36">
        <v>0.95099999999999996</v>
      </c>
      <c r="P27" s="36">
        <v>3.4000000000000002E-2</v>
      </c>
      <c r="Q27" s="36">
        <v>1.4999999999999999E-2</v>
      </c>
      <c r="R27" s="36">
        <v>0.90100000000000002</v>
      </c>
      <c r="S27" s="36">
        <v>1.7000000000000001E-2</v>
      </c>
      <c r="T27" s="36">
        <v>8.1000000000000003E-2</v>
      </c>
      <c r="U27" s="2">
        <v>3903</v>
      </c>
      <c r="V27" s="2">
        <v>2170</v>
      </c>
      <c r="W27" s="2">
        <v>775</v>
      </c>
      <c r="X27" s="2">
        <v>1395</v>
      </c>
      <c r="Y27" s="76">
        <v>16987484.300000001</v>
      </c>
      <c r="Z27" s="76">
        <v>5412990.6400000006</v>
      </c>
      <c r="AA27" s="76">
        <v>11574493.66</v>
      </c>
      <c r="AB27" s="2">
        <v>2790</v>
      </c>
      <c r="AC27" s="2">
        <v>47</v>
      </c>
      <c r="AD27" s="2">
        <v>3236</v>
      </c>
      <c r="AE27" s="3">
        <v>21768869</v>
      </c>
      <c r="AF27" s="3">
        <v>7802</v>
      </c>
      <c r="AG27" s="36">
        <v>0.93</v>
      </c>
      <c r="AH27" s="36">
        <v>4.8000000000000001E-2</v>
      </c>
      <c r="AI27" s="36">
        <v>2.1999999999999999E-2</v>
      </c>
      <c r="AK27" s="70"/>
      <c r="AL27" s="113">
        <f t="shared" si="0"/>
        <v>0.999</v>
      </c>
      <c r="AM27" s="113">
        <f t="shared" si="1"/>
        <v>1</v>
      </c>
      <c r="AN27" s="113">
        <f t="shared" si="2"/>
        <v>1</v>
      </c>
    </row>
    <row r="28" spans="1:40" x14ac:dyDescent="0.3">
      <c r="A28" s="60">
        <v>44031</v>
      </c>
      <c r="B28" s="1" t="s">
        <v>48</v>
      </c>
      <c r="C28" s="1" t="s">
        <v>49</v>
      </c>
      <c r="D28" s="2">
        <v>2178</v>
      </c>
      <c r="E28" s="2">
        <v>1626</v>
      </c>
      <c r="F28" s="2">
        <v>552</v>
      </c>
      <c r="G28" s="76">
        <v>17406453</v>
      </c>
      <c r="H28" s="76">
        <v>12619757</v>
      </c>
      <c r="I28" s="76">
        <v>4786696</v>
      </c>
      <c r="J28" s="2">
        <v>2042</v>
      </c>
      <c r="K28" s="2">
        <v>29</v>
      </c>
      <c r="L28" s="2">
        <v>107</v>
      </c>
      <c r="M28" s="3">
        <v>16356567</v>
      </c>
      <c r="N28" s="3">
        <v>8010</v>
      </c>
      <c r="O28" s="36">
        <v>0.98099999999999998</v>
      </c>
      <c r="P28" s="36">
        <v>1.0999999999999999E-2</v>
      </c>
      <c r="Q28" s="36">
        <v>8.0000000000000002E-3</v>
      </c>
      <c r="R28" s="36">
        <v>0.93799999999999994</v>
      </c>
      <c r="S28" s="36">
        <v>1.2999999999999999E-2</v>
      </c>
      <c r="T28" s="36">
        <v>4.9000000000000002E-2</v>
      </c>
      <c r="U28" s="2">
        <v>196</v>
      </c>
      <c r="V28" s="2">
        <v>139</v>
      </c>
      <c r="W28" s="2">
        <v>48</v>
      </c>
      <c r="X28" s="2">
        <v>91</v>
      </c>
      <c r="Y28" s="76">
        <v>1047495</v>
      </c>
      <c r="Z28" s="76">
        <v>351285</v>
      </c>
      <c r="AA28" s="76">
        <v>696210</v>
      </c>
      <c r="AB28" s="2">
        <v>226</v>
      </c>
      <c r="AC28" s="2">
        <v>2</v>
      </c>
      <c r="AD28" s="2">
        <v>107</v>
      </c>
      <c r="AE28" s="3">
        <v>1841617</v>
      </c>
      <c r="AF28" s="3">
        <v>8149</v>
      </c>
      <c r="AG28" s="36">
        <v>1</v>
      </c>
      <c r="AH28" s="36">
        <v>0</v>
      </c>
      <c r="AI28" s="36">
        <v>0</v>
      </c>
      <c r="AK28" s="70"/>
      <c r="AL28" s="113">
        <f t="shared" si="0"/>
        <v>1</v>
      </c>
      <c r="AM28" s="113">
        <f t="shared" si="1"/>
        <v>1</v>
      </c>
      <c r="AN28" s="113">
        <f t="shared" si="2"/>
        <v>1</v>
      </c>
    </row>
    <row r="29" spans="1:40" x14ac:dyDescent="0.3">
      <c r="A29" s="60">
        <v>44031</v>
      </c>
      <c r="B29" s="1" t="s">
        <v>52</v>
      </c>
      <c r="C29" s="1" t="s">
        <v>53</v>
      </c>
      <c r="D29" s="2">
        <v>954</v>
      </c>
      <c r="E29" s="2">
        <v>678</v>
      </c>
      <c r="F29" s="2">
        <v>276</v>
      </c>
      <c r="G29" s="76">
        <v>8902912</v>
      </c>
      <c r="H29" s="76">
        <v>6330769</v>
      </c>
      <c r="I29" s="76">
        <v>2572143</v>
      </c>
      <c r="J29" s="2">
        <v>841</v>
      </c>
      <c r="K29" s="2">
        <v>67</v>
      </c>
      <c r="L29" s="2">
        <v>59</v>
      </c>
      <c r="M29" s="3">
        <v>7844341</v>
      </c>
      <c r="N29" s="3">
        <v>9327</v>
      </c>
      <c r="O29" s="36">
        <v>0.92200000000000004</v>
      </c>
      <c r="P29" s="36">
        <v>5.6000000000000001E-2</v>
      </c>
      <c r="Q29" s="36">
        <v>2.3E-2</v>
      </c>
      <c r="R29" s="36">
        <v>0.88200000000000001</v>
      </c>
      <c r="S29" s="36">
        <v>7.0000000000000007E-2</v>
      </c>
      <c r="T29" s="36">
        <v>6.2E-2</v>
      </c>
      <c r="U29" s="2">
        <v>67</v>
      </c>
      <c r="V29" s="2">
        <v>53</v>
      </c>
      <c r="W29" s="2">
        <v>27</v>
      </c>
      <c r="X29" s="2">
        <v>26</v>
      </c>
      <c r="Y29" s="76">
        <v>507100</v>
      </c>
      <c r="Z29" s="76">
        <v>263000</v>
      </c>
      <c r="AA29" s="76">
        <v>244100</v>
      </c>
      <c r="AB29" s="2">
        <v>59</v>
      </c>
      <c r="AC29" s="2">
        <v>2</v>
      </c>
      <c r="AD29" s="2">
        <v>59</v>
      </c>
      <c r="AE29" s="3">
        <v>559549</v>
      </c>
      <c r="AF29" s="3">
        <v>9484</v>
      </c>
      <c r="AG29" s="36">
        <v>0.84699999999999998</v>
      </c>
      <c r="AH29" s="36">
        <v>0.13600000000000001</v>
      </c>
      <c r="AI29" s="36">
        <v>1.7000000000000001E-2</v>
      </c>
      <c r="AK29" s="70"/>
      <c r="AL29" s="113">
        <f t="shared" si="0"/>
        <v>1.014</v>
      </c>
      <c r="AM29" s="113">
        <f t="shared" si="1"/>
        <v>1.0010000000000001</v>
      </c>
      <c r="AN29" s="113">
        <f t="shared" si="2"/>
        <v>1</v>
      </c>
    </row>
    <row r="30" spans="1:40" x14ac:dyDescent="0.3">
      <c r="A30" s="60">
        <v>44031</v>
      </c>
      <c r="B30" s="1" t="s">
        <v>54</v>
      </c>
      <c r="C30" s="1" t="s">
        <v>55</v>
      </c>
      <c r="D30" s="2">
        <v>16271</v>
      </c>
      <c r="E30" s="2">
        <v>11831</v>
      </c>
      <c r="F30" s="2">
        <v>4440</v>
      </c>
      <c r="G30" s="76">
        <v>126860470</v>
      </c>
      <c r="H30" s="76">
        <v>89700409</v>
      </c>
      <c r="I30" s="76">
        <v>37160061</v>
      </c>
      <c r="J30" s="2">
        <v>15267</v>
      </c>
      <c r="K30" s="2">
        <v>266</v>
      </c>
      <c r="L30" s="2">
        <v>738</v>
      </c>
      <c r="M30" s="3">
        <v>119790155</v>
      </c>
      <c r="N30" s="3">
        <v>7846</v>
      </c>
      <c r="O30" s="36">
        <v>0.98199999999999998</v>
      </c>
      <c r="P30" s="36">
        <v>1.0999999999999999E-2</v>
      </c>
      <c r="Q30" s="36">
        <v>7.0000000000000001E-3</v>
      </c>
      <c r="R30" s="36">
        <v>0.93899999999999995</v>
      </c>
      <c r="S30" s="36">
        <v>1.6E-2</v>
      </c>
      <c r="T30" s="36">
        <v>4.4999999999999998E-2</v>
      </c>
      <c r="U30" s="2">
        <v>1606</v>
      </c>
      <c r="V30" s="2">
        <v>934</v>
      </c>
      <c r="W30" s="2">
        <v>324</v>
      </c>
      <c r="X30" s="2">
        <v>610</v>
      </c>
      <c r="Y30" s="76">
        <v>6598952</v>
      </c>
      <c r="Z30" s="76">
        <v>2137505</v>
      </c>
      <c r="AA30" s="76">
        <v>4461447</v>
      </c>
      <c r="AB30" s="2">
        <v>1799</v>
      </c>
      <c r="AC30" s="2">
        <v>3</v>
      </c>
      <c r="AD30" s="2">
        <v>738</v>
      </c>
      <c r="AE30" s="3">
        <v>13862314</v>
      </c>
      <c r="AF30" s="3">
        <v>7706</v>
      </c>
      <c r="AG30" s="36">
        <v>0.99399999999999999</v>
      </c>
      <c r="AH30" s="36">
        <v>4.0000000000000001E-3</v>
      </c>
      <c r="AI30" s="36">
        <v>2E-3</v>
      </c>
      <c r="AK30" s="70"/>
      <c r="AL30" s="113">
        <f t="shared" si="0"/>
        <v>1</v>
      </c>
      <c r="AM30" s="113">
        <f t="shared" si="1"/>
        <v>1</v>
      </c>
      <c r="AN30" s="113">
        <f t="shared" si="2"/>
        <v>1</v>
      </c>
    </row>
    <row r="31" spans="1:40" x14ac:dyDescent="0.3">
      <c r="A31" s="60">
        <v>44031</v>
      </c>
      <c r="B31" s="1" t="s">
        <v>56</v>
      </c>
      <c r="C31" s="1" t="s">
        <v>57</v>
      </c>
      <c r="D31" s="2">
        <v>86893</v>
      </c>
      <c r="E31" s="2">
        <v>64022</v>
      </c>
      <c r="F31" s="2">
        <v>22871</v>
      </c>
      <c r="G31" s="76">
        <v>692632619</v>
      </c>
      <c r="H31" s="76">
        <v>494898207</v>
      </c>
      <c r="I31" s="76">
        <v>197734412</v>
      </c>
      <c r="J31" s="2">
        <v>84802</v>
      </c>
      <c r="K31" s="2">
        <v>1212</v>
      </c>
      <c r="L31" s="2">
        <v>1053</v>
      </c>
      <c r="M31" s="3">
        <v>680790825</v>
      </c>
      <c r="N31" s="3">
        <v>8028</v>
      </c>
      <c r="O31" s="36">
        <v>0.98199999999999998</v>
      </c>
      <c r="P31" s="36">
        <v>1.4999999999999999E-2</v>
      </c>
      <c r="Q31" s="36">
        <v>2E-3</v>
      </c>
      <c r="R31" s="36">
        <v>0.97699999999999998</v>
      </c>
      <c r="S31" s="36">
        <v>1.2999999999999999E-2</v>
      </c>
      <c r="T31" s="36">
        <v>1.2E-2</v>
      </c>
      <c r="U31" s="2">
        <v>1556</v>
      </c>
      <c r="V31" s="2">
        <v>4817</v>
      </c>
      <c r="W31" s="2">
        <v>1565</v>
      </c>
      <c r="X31" s="2">
        <v>3252</v>
      </c>
      <c r="Y31" s="76">
        <v>36995660</v>
      </c>
      <c r="Z31" s="76">
        <v>11194762</v>
      </c>
      <c r="AA31" s="76">
        <v>25800898</v>
      </c>
      <c r="AB31" s="2">
        <v>5308</v>
      </c>
      <c r="AC31" s="2">
        <v>18</v>
      </c>
      <c r="AD31" s="2">
        <v>1053</v>
      </c>
      <c r="AE31" s="3">
        <v>40272540</v>
      </c>
      <c r="AF31" s="3">
        <v>7587</v>
      </c>
      <c r="AG31" s="36">
        <v>0.98499999999999999</v>
      </c>
      <c r="AH31" s="36">
        <v>1.4E-2</v>
      </c>
      <c r="AI31" s="36">
        <v>1E-3</v>
      </c>
      <c r="AK31" s="70"/>
      <c r="AL31" s="113">
        <f t="shared" si="0"/>
        <v>1.002</v>
      </c>
      <c r="AM31" s="113">
        <f t="shared" si="1"/>
        <v>0.999</v>
      </c>
      <c r="AN31" s="113">
        <f t="shared" si="2"/>
        <v>1</v>
      </c>
    </row>
    <row r="32" spans="1:40" x14ac:dyDescent="0.3">
      <c r="A32" s="60">
        <v>44031</v>
      </c>
      <c r="B32" s="1" t="s">
        <v>58</v>
      </c>
      <c r="C32" s="1" t="s">
        <v>57</v>
      </c>
      <c r="D32" s="2">
        <v>2304</v>
      </c>
      <c r="E32" s="2">
        <v>1581</v>
      </c>
      <c r="F32" s="2">
        <v>723</v>
      </c>
      <c r="G32" s="76">
        <v>21878084</v>
      </c>
      <c r="H32" s="76">
        <v>15012406</v>
      </c>
      <c r="I32" s="76">
        <v>6865678</v>
      </c>
      <c r="J32" s="2">
        <v>2285</v>
      </c>
      <c r="K32" s="2">
        <v>11</v>
      </c>
      <c r="L32" s="2">
        <v>10</v>
      </c>
      <c r="M32" s="3">
        <v>21640110</v>
      </c>
      <c r="N32" s="3">
        <v>9471</v>
      </c>
      <c r="O32" s="36">
        <v>0.995</v>
      </c>
      <c r="P32" s="36">
        <v>4.0000000000000001E-3</v>
      </c>
      <c r="Q32" s="36">
        <v>1E-3</v>
      </c>
      <c r="R32" s="36">
        <v>0.99299999999999999</v>
      </c>
      <c r="S32" s="36">
        <v>4.0000000000000001E-3</v>
      </c>
      <c r="T32" s="36">
        <v>4.0000000000000001E-3</v>
      </c>
      <c r="U32" s="2">
        <v>14</v>
      </c>
      <c r="V32" s="2">
        <v>119</v>
      </c>
      <c r="W32" s="2">
        <v>25</v>
      </c>
      <c r="X32" s="2">
        <v>94</v>
      </c>
      <c r="Y32" s="76">
        <v>1112362</v>
      </c>
      <c r="Z32" s="76">
        <v>240874</v>
      </c>
      <c r="AA32" s="76">
        <v>871488</v>
      </c>
      <c r="AB32" s="2">
        <v>123</v>
      </c>
      <c r="AC32" s="2">
        <v>0</v>
      </c>
      <c r="AD32" s="2">
        <v>10</v>
      </c>
      <c r="AE32" s="3">
        <v>1126062</v>
      </c>
      <c r="AF32" s="3">
        <v>9155</v>
      </c>
      <c r="AG32" s="36">
        <v>1</v>
      </c>
      <c r="AH32" s="36">
        <v>0</v>
      </c>
      <c r="AI32" s="36">
        <v>0</v>
      </c>
      <c r="AK32" s="70"/>
      <c r="AL32" s="113">
        <f t="shared" si="0"/>
        <v>1.0009999999999999</v>
      </c>
      <c r="AM32" s="113">
        <f t="shared" si="1"/>
        <v>1</v>
      </c>
      <c r="AN32" s="113">
        <f t="shared" si="2"/>
        <v>1</v>
      </c>
    </row>
    <row r="33" spans="1:40" x14ac:dyDescent="0.3">
      <c r="A33" s="60">
        <v>44031</v>
      </c>
      <c r="B33" s="1" t="s">
        <v>59</v>
      </c>
      <c r="C33" s="1" t="s">
        <v>7</v>
      </c>
      <c r="D33" s="2">
        <v>3517</v>
      </c>
      <c r="E33" s="2">
        <v>2572</v>
      </c>
      <c r="F33" s="2">
        <v>945</v>
      </c>
      <c r="G33" s="76">
        <v>31862615</v>
      </c>
      <c r="H33" s="76">
        <v>23172665</v>
      </c>
      <c r="I33" s="76">
        <v>8689950</v>
      </c>
      <c r="J33" s="2">
        <v>3286</v>
      </c>
      <c r="K33" s="2">
        <v>36</v>
      </c>
      <c r="L33" s="2">
        <v>195</v>
      </c>
      <c r="M33" s="3">
        <v>29742276</v>
      </c>
      <c r="N33" s="3">
        <v>9051</v>
      </c>
      <c r="O33" s="36">
        <v>0.95</v>
      </c>
      <c r="P33" s="36">
        <v>2.5999999999999999E-2</v>
      </c>
      <c r="Q33" s="36">
        <v>2.3E-2</v>
      </c>
      <c r="R33" s="36">
        <v>0.93500000000000005</v>
      </c>
      <c r="S33" s="36">
        <v>0.01</v>
      </c>
      <c r="T33" s="36">
        <v>5.5E-2</v>
      </c>
      <c r="U33" s="2">
        <v>421</v>
      </c>
      <c r="V33" s="2">
        <v>226</v>
      </c>
      <c r="W33" s="2">
        <v>71</v>
      </c>
      <c r="X33" s="2">
        <v>155</v>
      </c>
      <c r="Y33" s="76">
        <v>1971204</v>
      </c>
      <c r="Z33" s="76">
        <v>573270</v>
      </c>
      <c r="AA33" s="76">
        <v>1397934</v>
      </c>
      <c r="AB33" s="2">
        <v>447</v>
      </c>
      <c r="AC33" s="2">
        <v>5</v>
      </c>
      <c r="AD33" s="2">
        <v>195</v>
      </c>
      <c r="AE33" s="3">
        <v>3969349</v>
      </c>
      <c r="AF33" s="3">
        <v>8880</v>
      </c>
      <c r="AG33" s="36">
        <v>0.92800000000000005</v>
      </c>
      <c r="AH33" s="36">
        <v>6.5000000000000002E-2</v>
      </c>
      <c r="AI33" s="36">
        <v>7.0000000000000001E-3</v>
      </c>
      <c r="AK33" s="70"/>
      <c r="AL33" s="113">
        <f t="shared" si="0"/>
        <v>1</v>
      </c>
      <c r="AM33" s="113">
        <f t="shared" si="1"/>
        <v>0.999</v>
      </c>
      <c r="AN33" s="113">
        <f t="shared" si="2"/>
        <v>1</v>
      </c>
    </row>
    <row r="34" spans="1:40" x14ac:dyDescent="0.3">
      <c r="A34" s="60">
        <v>44031</v>
      </c>
      <c r="B34" s="1" t="s">
        <v>63</v>
      </c>
      <c r="C34" s="1" t="s">
        <v>64</v>
      </c>
      <c r="D34" s="2">
        <v>9569</v>
      </c>
      <c r="E34" s="2">
        <v>6579</v>
      </c>
      <c r="F34" s="2">
        <v>2990</v>
      </c>
      <c r="G34" s="76">
        <v>86809221</v>
      </c>
      <c r="H34" s="76">
        <v>59437611</v>
      </c>
      <c r="I34" s="76">
        <v>27371610</v>
      </c>
      <c r="J34" s="2">
        <v>9456</v>
      </c>
      <c r="K34" s="2">
        <v>30</v>
      </c>
      <c r="L34" s="2">
        <v>83</v>
      </c>
      <c r="M34" s="3">
        <v>85913613</v>
      </c>
      <c r="N34" s="3">
        <v>9086</v>
      </c>
      <c r="O34" s="36">
        <v>0.995</v>
      </c>
      <c r="P34" s="36">
        <v>4.0000000000000001E-3</v>
      </c>
      <c r="Q34" s="36">
        <v>1E-3</v>
      </c>
      <c r="R34" s="36">
        <v>0.98899999999999999</v>
      </c>
      <c r="S34" s="36">
        <v>3.0000000000000001E-3</v>
      </c>
      <c r="T34" s="36">
        <v>8.9999999999999993E-3</v>
      </c>
      <c r="U34" s="2">
        <v>193</v>
      </c>
      <c r="V34" s="2">
        <v>563</v>
      </c>
      <c r="W34" s="2">
        <v>167</v>
      </c>
      <c r="X34" s="2">
        <v>396</v>
      </c>
      <c r="Y34" s="76">
        <v>4806129</v>
      </c>
      <c r="Z34" s="76">
        <v>1396265</v>
      </c>
      <c r="AA34" s="76">
        <v>3409864</v>
      </c>
      <c r="AB34" s="2">
        <v>673</v>
      </c>
      <c r="AC34" s="2">
        <v>0</v>
      </c>
      <c r="AD34" s="2">
        <v>83</v>
      </c>
      <c r="AE34" s="3">
        <v>5722447</v>
      </c>
      <c r="AF34" s="3">
        <v>8503</v>
      </c>
      <c r="AG34" s="36">
        <v>0.98799999999999999</v>
      </c>
      <c r="AH34" s="36">
        <v>0.01</v>
      </c>
      <c r="AI34" s="36">
        <v>1E-3</v>
      </c>
      <c r="AK34" s="70"/>
      <c r="AL34" s="113">
        <f t="shared" si="0"/>
        <v>1.0009999999999999</v>
      </c>
      <c r="AM34" s="113">
        <f t="shared" si="1"/>
        <v>1</v>
      </c>
      <c r="AN34" s="113">
        <f t="shared" si="2"/>
        <v>0.999</v>
      </c>
    </row>
    <row r="35" spans="1:40" x14ac:dyDescent="0.3">
      <c r="A35" s="60">
        <v>44031</v>
      </c>
      <c r="B35" s="1" t="s">
        <v>65</v>
      </c>
      <c r="C35" s="1" t="s">
        <v>57</v>
      </c>
      <c r="D35" s="2">
        <v>76504</v>
      </c>
      <c r="E35" s="2">
        <v>61992</v>
      </c>
      <c r="F35" s="2">
        <v>14512</v>
      </c>
      <c r="G35" s="76">
        <v>531031753</v>
      </c>
      <c r="H35" s="76">
        <v>420033450</v>
      </c>
      <c r="I35" s="76">
        <v>110998303</v>
      </c>
      <c r="J35" s="2">
        <v>75473</v>
      </c>
      <c r="K35" s="2">
        <v>642</v>
      </c>
      <c r="L35" s="2">
        <v>452</v>
      </c>
      <c r="M35" s="3">
        <v>525667861</v>
      </c>
      <c r="N35" s="3">
        <v>6965</v>
      </c>
      <c r="O35" s="36">
        <v>0.99299999999999999</v>
      </c>
      <c r="P35" s="36">
        <v>4.0000000000000001E-3</v>
      </c>
      <c r="Q35" s="36">
        <v>3.0000000000000001E-3</v>
      </c>
      <c r="R35" s="36">
        <v>0.98799999999999999</v>
      </c>
      <c r="S35" s="36">
        <v>7.0000000000000001E-3</v>
      </c>
      <c r="T35" s="36">
        <v>6.0000000000000001E-3</v>
      </c>
      <c r="U35" s="2">
        <v>458</v>
      </c>
      <c r="V35" s="2">
        <v>2961</v>
      </c>
      <c r="W35" s="2">
        <v>825</v>
      </c>
      <c r="X35" s="2">
        <v>2136</v>
      </c>
      <c r="Y35" s="76">
        <v>18606942</v>
      </c>
      <c r="Z35" s="76">
        <v>5708215</v>
      </c>
      <c r="AA35" s="76">
        <v>12898727</v>
      </c>
      <c r="AB35" s="2">
        <v>2964</v>
      </c>
      <c r="AC35" s="2">
        <v>3</v>
      </c>
      <c r="AD35" s="2">
        <v>452</v>
      </c>
      <c r="AE35" s="3">
        <v>18669494</v>
      </c>
      <c r="AF35" s="3">
        <v>6299</v>
      </c>
      <c r="AG35" s="36">
        <v>0.99099999999999999</v>
      </c>
      <c r="AH35" s="36">
        <v>5.0000000000000001E-3</v>
      </c>
      <c r="AI35" s="36">
        <v>4.0000000000000001E-3</v>
      </c>
      <c r="AK35" s="70"/>
      <c r="AL35" s="113">
        <f t="shared" si="0"/>
        <v>1.0009999999999999</v>
      </c>
      <c r="AM35" s="113">
        <f t="shared" si="1"/>
        <v>1</v>
      </c>
      <c r="AN35" s="113">
        <f t="shared" si="2"/>
        <v>1</v>
      </c>
    </row>
    <row r="36" spans="1:40" x14ac:dyDescent="0.3">
      <c r="A36" s="60">
        <v>44031</v>
      </c>
      <c r="B36" s="1" t="s">
        <v>336</v>
      </c>
      <c r="C36" s="1" t="s">
        <v>66</v>
      </c>
      <c r="D36" s="2">
        <v>215561</v>
      </c>
      <c r="E36" s="2">
        <v>152665</v>
      </c>
      <c r="F36" s="2">
        <v>62896</v>
      </c>
      <c r="G36" s="76">
        <v>1818696896</v>
      </c>
      <c r="H36" s="76">
        <v>1258186749</v>
      </c>
      <c r="I36" s="76">
        <v>560510147</v>
      </c>
      <c r="J36" s="2">
        <v>202387</v>
      </c>
      <c r="K36" s="2">
        <v>1966</v>
      </c>
      <c r="L36" s="2">
        <v>11208</v>
      </c>
      <c r="M36" s="3">
        <v>1712733155</v>
      </c>
      <c r="N36" s="3">
        <v>8463</v>
      </c>
      <c r="O36" s="36">
        <v>0.97499999999999998</v>
      </c>
      <c r="P36" s="36">
        <v>1.7000000000000001E-2</v>
      </c>
      <c r="Q36" s="36">
        <v>8.0000000000000002E-3</v>
      </c>
      <c r="R36" s="36">
        <v>0.93899999999999995</v>
      </c>
      <c r="S36" s="36">
        <v>8.9999999999999993E-3</v>
      </c>
      <c r="T36" s="36">
        <v>5.1999999999999998E-2</v>
      </c>
      <c r="U36" s="2">
        <v>23161</v>
      </c>
      <c r="V36" s="2">
        <v>13529</v>
      </c>
      <c r="W36" s="2">
        <v>4292</v>
      </c>
      <c r="X36" s="2">
        <v>9237</v>
      </c>
      <c r="Y36" s="76">
        <v>108740334</v>
      </c>
      <c r="Z36" s="76">
        <v>32258386</v>
      </c>
      <c r="AA36" s="76">
        <v>76481948</v>
      </c>
      <c r="AB36" s="2">
        <v>25376</v>
      </c>
      <c r="AC36" s="2">
        <v>106</v>
      </c>
      <c r="AD36" s="2">
        <v>11208</v>
      </c>
      <c r="AE36" s="3">
        <v>212653311</v>
      </c>
      <c r="AF36" s="3">
        <v>8380</v>
      </c>
      <c r="AG36" s="36">
        <v>0.98299999999999998</v>
      </c>
      <c r="AH36" s="36">
        <v>1.2999999999999999E-2</v>
      </c>
      <c r="AI36" s="36">
        <v>4.0000000000000001E-3</v>
      </c>
      <c r="AK36" s="70"/>
      <c r="AL36" s="113">
        <f t="shared" si="0"/>
        <v>1</v>
      </c>
      <c r="AM36" s="113">
        <f t="shared" si="1"/>
        <v>1</v>
      </c>
      <c r="AN36" s="113">
        <f t="shared" si="2"/>
        <v>1</v>
      </c>
    </row>
    <row r="37" spans="1:40" x14ac:dyDescent="0.3">
      <c r="A37" s="60">
        <v>44031</v>
      </c>
      <c r="B37" s="1" t="s">
        <v>67</v>
      </c>
      <c r="C37" s="1" t="s">
        <v>7</v>
      </c>
      <c r="D37" s="2">
        <v>3249</v>
      </c>
      <c r="E37" s="2">
        <v>2493</v>
      </c>
      <c r="F37" s="2">
        <v>756</v>
      </c>
      <c r="G37" s="76">
        <v>25837084</v>
      </c>
      <c r="H37" s="76">
        <v>19059736</v>
      </c>
      <c r="I37" s="76">
        <v>6777348</v>
      </c>
      <c r="J37" s="2">
        <v>3000</v>
      </c>
      <c r="K37" s="2">
        <v>34</v>
      </c>
      <c r="L37" s="2">
        <v>215</v>
      </c>
      <c r="M37" s="3">
        <v>23696879</v>
      </c>
      <c r="N37" s="3">
        <v>7899</v>
      </c>
      <c r="O37" s="36">
        <v>0.95599999999999996</v>
      </c>
      <c r="P37" s="36">
        <v>2.9000000000000001E-2</v>
      </c>
      <c r="Q37" s="36">
        <v>1.4999999999999999E-2</v>
      </c>
      <c r="R37" s="36">
        <v>0.92400000000000004</v>
      </c>
      <c r="S37" s="36">
        <v>0.01</v>
      </c>
      <c r="T37" s="36">
        <v>6.6000000000000003E-2</v>
      </c>
      <c r="U37" s="2">
        <v>237</v>
      </c>
      <c r="V37" s="2">
        <v>152</v>
      </c>
      <c r="W37" s="2">
        <v>41</v>
      </c>
      <c r="X37" s="2">
        <v>111</v>
      </c>
      <c r="Y37" s="76">
        <v>1235638</v>
      </c>
      <c r="Z37" s="76">
        <v>292999</v>
      </c>
      <c r="AA37" s="76">
        <v>942639</v>
      </c>
      <c r="AB37" s="2">
        <v>172</v>
      </c>
      <c r="AC37" s="2">
        <v>2</v>
      </c>
      <c r="AD37" s="2">
        <v>215</v>
      </c>
      <c r="AE37" s="3">
        <v>1315181</v>
      </c>
      <c r="AF37" s="3">
        <v>7646</v>
      </c>
      <c r="AG37" s="36">
        <v>0.97699999999999998</v>
      </c>
      <c r="AH37" s="36">
        <v>1.2E-2</v>
      </c>
      <c r="AI37" s="36">
        <v>1.2E-2</v>
      </c>
      <c r="AK37" s="70"/>
      <c r="AL37" s="113">
        <f t="shared" si="0"/>
        <v>1</v>
      </c>
      <c r="AM37" s="113">
        <f t="shared" si="1"/>
        <v>1</v>
      </c>
      <c r="AN37" s="113">
        <f t="shared" si="2"/>
        <v>1.0009999999999999</v>
      </c>
    </row>
    <row r="38" spans="1:40" x14ac:dyDescent="0.3">
      <c r="A38" s="60">
        <v>44031</v>
      </c>
      <c r="B38" s="1" t="s">
        <v>68</v>
      </c>
      <c r="C38" s="1" t="s">
        <v>23</v>
      </c>
      <c r="D38" s="2">
        <v>41</v>
      </c>
      <c r="E38" s="2">
        <v>30</v>
      </c>
      <c r="F38" s="2">
        <v>11</v>
      </c>
      <c r="G38" s="76">
        <v>391000</v>
      </c>
      <c r="H38" s="76">
        <v>281000</v>
      </c>
      <c r="I38" s="76">
        <v>110000</v>
      </c>
      <c r="J38" s="2">
        <v>35</v>
      </c>
      <c r="K38" s="2">
        <v>6</v>
      </c>
      <c r="L38" s="2">
        <v>0</v>
      </c>
      <c r="M38" s="3">
        <v>341000</v>
      </c>
      <c r="N38" s="3">
        <v>9743</v>
      </c>
      <c r="O38" s="36">
        <v>1</v>
      </c>
      <c r="P38" s="36">
        <v>0</v>
      </c>
      <c r="Q38" s="36">
        <v>0</v>
      </c>
      <c r="R38" s="36">
        <v>0.85399999999999998</v>
      </c>
      <c r="S38" s="36">
        <v>0.14599999999999999</v>
      </c>
      <c r="T38" s="36">
        <v>0</v>
      </c>
      <c r="U38" s="2">
        <v>1</v>
      </c>
      <c r="V38" s="2">
        <v>1</v>
      </c>
      <c r="W38" s="2">
        <v>0</v>
      </c>
      <c r="X38" s="2">
        <v>1</v>
      </c>
      <c r="Y38" s="76">
        <v>10000</v>
      </c>
      <c r="Z38" s="76">
        <v>0</v>
      </c>
      <c r="AA38" s="76">
        <v>10000</v>
      </c>
      <c r="AB38" s="2">
        <v>2</v>
      </c>
      <c r="AC38" s="2">
        <v>0</v>
      </c>
      <c r="AD38" s="2">
        <v>0</v>
      </c>
      <c r="AE38" s="3">
        <v>20000</v>
      </c>
      <c r="AF38" s="3">
        <v>10000</v>
      </c>
      <c r="AG38" s="36">
        <v>1</v>
      </c>
      <c r="AH38" s="36">
        <v>0</v>
      </c>
      <c r="AI38" s="36">
        <v>0</v>
      </c>
      <c r="AK38" s="70"/>
      <c r="AL38" s="113">
        <f t="shared" si="0"/>
        <v>1</v>
      </c>
      <c r="AM38" s="113">
        <f t="shared" si="1"/>
        <v>1</v>
      </c>
      <c r="AN38" s="113">
        <f t="shared" si="2"/>
        <v>1</v>
      </c>
    </row>
    <row r="39" spans="1:40" x14ac:dyDescent="0.3">
      <c r="A39" s="60">
        <v>44031</v>
      </c>
      <c r="B39" s="1" t="s">
        <v>69</v>
      </c>
      <c r="C39" s="1" t="s">
        <v>7</v>
      </c>
      <c r="D39" s="2">
        <v>147</v>
      </c>
      <c r="E39" s="2">
        <v>107</v>
      </c>
      <c r="F39" s="2">
        <v>40</v>
      </c>
      <c r="G39" s="76">
        <v>1220683</v>
      </c>
      <c r="H39" s="76">
        <v>846525</v>
      </c>
      <c r="I39" s="76">
        <v>374158</v>
      </c>
      <c r="J39" s="2">
        <v>140</v>
      </c>
      <c r="K39" s="2">
        <v>4</v>
      </c>
      <c r="L39" s="2">
        <v>3</v>
      </c>
      <c r="M39" s="3">
        <v>1193580</v>
      </c>
      <c r="N39" s="3">
        <v>8526</v>
      </c>
      <c r="O39" s="36">
        <v>0.96399999999999997</v>
      </c>
      <c r="P39" s="36">
        <v>3.5999999999999997E-2</v>
      </c>
      <c r="Q39" s="36">
        <v>0</v>
      </c>
      <c r="R39" s="36">
        <v>0.95199999999999996</v>
      </c>
      <c r="S39" s="36">
        <v>2.7E-2</v>
      </c>
      <c r="T39" s="36">
        <v>0.02</v>
      </c>
      <c r="U39" s="2">
        <v>8</v>
      </c>
      <c r="V39" s="2">
        <v>2</v>
      </c>
      <c r="W39" s="2">
        <v>0</v>
      </c>
      <c r="X39" s="2">
        <v>2</v>
      </c>
      <c r="Y39" s="76">
        <v>19300</v>
      </c>
      <c r="Z39" s="76">
        <v>-700</v>
      </c>
      <c r="AA39" s="76">
        <v>20000</v>
      </c>
      <c r="AB39" s="2">
        <v>7</v>
      </c>
      <c r="AC39" s="2">
        <v>0</v>
      </c>
      <c r="AD39" s="2">
        <v>3</v>
      </c>
      <c r="AE39" s="3">
        <v>65000</v>
      </c>
      <c r="AF39" s="3">
        <v>9286</v>
      </c>
      <c r="AG39" s="36">
        <v>0.42899999999999999</v>
      </c>
      <c r="AH39" s="36">
        <v>0.57099999999999995</v>
      </c>
      <c r="AI39" s="36">
        <v>0</v>
      </c>
      <c r="AK39" s="70"/>
      <c r="AL39" s="113">
        <f t="shared" si="0"/>
        <v>0.999</v>
      </c>
      <c r="AM39" s="113">
        <f t="shared" si="1"/>
        <v>1</v>
      </c>
      <c r="AN39" s="113">
        <f t="shared" si="2"/>
        <v>1</v>
      </c>
    </row>
    <row r="40" spans="1:40" x14ac:dyDescent="0.3">
      <c r="A40" s="60">
        <v>44031</v>
      </c>
      <c r="B40" s="1" t="s">
        <v>74</v>
      </c>
      <c r="C40" s="1" t="s">
        <v>61</v>
      </c>
      <c r="D40" s="2">
        <v>2360</v>
      </c>
      <c r="E40" s="2">
        <v>2120</v>
      </c>
      <c r="F40" s="2">
        <v>240</v>
      </c>
      <c r="G40" s="76">
        <v>15254838</v>
      </c>
      <c r="H40" s="76">
        <v>13294535</v>
      </c>
      <c r="I40" s="76">
        <v>1960303</v>
      </c>
      <c r="J40" s="2">
        <v>2196</v>
      </c>
      <c r="K40" s="2">
        <v>121</v>
      </c>
      <c r="L40" s="2">
        <v>43</v>
      </c>
      <c r="M40" s="3">
        <v>14589827</v>
      </c>
      <c r="N40" s="3">
        <v>6644</v>
      </c>
      <c r="O40" s="36">
        <v>1</v>
      </c>
      <c r="P40" s="36">
        <v>0</v>
      </c>
      <c r="Q40" s="36">
        <v>0</v>
      </c>
      <c r="R40" s="36">
        <v>0.93100000000000005</v>
      </c>
      <c r="S40" s="36">
        <v>5.0999999999999997E-2</v>
      </c>
      <c r="T40" s="36">
        <v>1.7999999999999999E-2</v>
      </c>
      <c r="U40" s="2">
        <v>214</v>
      </c>
      <c r="V40" s="2">
        <v>88</v>
      </c>
      <c r="W40" s="2">
        <v>60</v>
      </c>
      <c r="X40" s="2">
        <v>28</v>
      </c>
      <c r="Y40" s="76">
        <v>557444</v>
      </c>
      <c r="Z40" s="76">
        <v>373372</v>
      </c>
      <c r="AA40" s="76">
        <v>184072</v>
      </c>
      <c r="AB40" s="2">
        <v>256</v>
      </c>
      <c r="AC40" s="2">
        <v>3</v>
      </c>
      <c r="AD40" s="2">
        <v>43</v>
      </c>
      <c r="AE40" s="3">
        <v>1950498</v>
      </c>
      <c r="AF40" s="3">
        <v>7619</v>
      </c>
      <c r="AG40" s="36">
        <v>1</v>
      </c>
      <c r="AH40" s="36">
        <v>0</v>
      </c>
      <c r="AI40" s="36">
        <v>0</v>
      </c>
      <c r="AK40" s="70"/>
      <c r="AL40" s="113">
        <f t="shared" si="0"/>
        <v>1</v>
      </c>
      <c r="AM40" s="113">
        <f t="shared" si="1"/>
        <v>1</v>
      </c>
      <c r="AN40" s="113">
        <f t="shared" si="2"/>
        <v>1</v>
      </c>
    </row>
    <row r="41" spans="1:40" x14ac:dyDescent="0.3">
      <c r="A41" s="60">
        <v>44031</v>
      </c>
      <c r="B41" s="1" t="s">
        <v>268</v>
      </c>
      <c r="C41" s="1" t="s">
        <v>280</v>
      </c>
      <c r="D41" s="2">
        <v>1593</v>
      </c>
      <c r="E41" s="2">
        <v>1181</v>
      </c>
      <c r="F41" s="2">
        <v>412</v>
      </c>
      <c r="G41" s="76">
        <v>13764151.6</v>
      </c>
      <c r="H41" s="76">
        <v>9963092.379999999</v>
      </c>
      <c r="I41" s="76">
        <v>3801059.22</v>
      </c>
      <c r="J41" s="2">
        <v>1420</v>
      </c>
      <c r="K41" s="2">
        <v>30</v>
      </c>
      <c r="L41" s="2">
        <v>143</v>
      </c>
      <c r="M41" s="3">
        <v>12314220</v>
      </c>
      <c r="N41" s="3">
        <v>8672</v>
      </c>
      <c r="O41" s="36">
        <v>0.91200000000000003</v>
      </c>
      <c r="P41" s="36">
        <v>5.3999999999999999E-2</v>
      </c>
      <c r="Q41" s="36">
        <v>3.4000000000000002E-2</v>
      </c>
      <c r="R41" s="36">
        <v>0.89200000000000002</v>
      </c>
      <c r="S41" s="36">
        <v>1.7999999999999999E-2</v>
      </c>
      <c r="T41" s="36">
        <v>0.09</v>
      </c>
      <c r="U41" s="2">
        <v>118</v>
      </c>
      <c r="V41" s="2">
        <v>143</v>
      </c>
      <c r="W41" s="2">
        <v>56</v>
      </c>
      <c r="X41" s="2">
        <v>87</v>
      </c>
      <c r="Y41" s="76">
        <v>1187087.8600000001</v>
      </c>
      <c r="Z41" s="76">
        <v>463605.01000000013</v>
      </c>
      <c r="AA41" s="76">
        <v>723482.85</v>
      </c>
      <c r="AB41" s="2">
        <v>116</v>
      </c>
      <c r="AC41" s="2">
        <v>2</v>
      </c>
      <c r="AD41" s="2">
        <v>143</v>
      </c>
      <c r="AE41" s="3">
        <v>1018391</v>
      </c>
      <c r="AF41" s="3">
        <v>8779</v>
      </c>
      <c r="AG41" s="36">
        <v>0.879</v>
      </c>
      <c r="AH41" s="36">
        <v>2.5999999999999999E-2</v>
      </c>
      <c r="AI41" s="36">
        <v>9.5000000000000001E-2</v>
      </c>
      <c r="AK41" s="70"/>
      <c r="AL41" s="113">
        <f t="shared" si="0"/>
        <v>1</v>
      </c>
      <c r="AM41" s="113">
        <f t="shared" si="1"/>
        <v>1</v>
      </c>
      <c r="AN41" s="113">
        <f t="shared" si="2"/>
        <v>1</v>
      </c>
    </row>
    <row r="42" spans="1:40" x14ac:dyDescent="0.3">
      <c r="A42" s="60">
        <v>44031</v>
      </c>
      <c r="B42" s="1" t="s">
        <v>77</v>
      </c>
      <c r="C42" s="1" t="s">
        <v>35</v>
      </c>
      <c r="D42" s="2">
        <v>73</v>
      </c>
      <c r="E42" s="2">
        <v>54</v>
      </c>
      <c r="F42" s="2">
        <v>19</v>
      </c>
      <c r="G42" s="76">
        <v>721771.37</v>
      </c>
      <c r="H42" s="76">
        <v>531859.37</v>
      </c>
      <c r="I42" s="76">
        <v>189912</v>
      </c>
      <c r="J42" s="2">
        <v>55</v>
      </c>
      <c r="K42" s="2">
        <v>2</v>
      </c>
      <c r="L42" s="2">
        <v>16</v>
      </c>
      <c r="M42" s="3">
        <v>538321</v>
      </c>
      <c r="N42" s="3">
        <v>9788</v>
      </c>
      <c r="O42" s="36">
        <v>0.54500000000000004</v>
      </c>
      <c r="P42" s="36">
        <v>0.27300000000000002</v>
      </c>
      <c r="Q42" s="36">
        <v>0.182</v>
      </c>
      <c r="R42" s="36">
        <v>0.753</v>
      </c>
      <c r="S42" s="36">
        <v>2.7E-2</v>
      </c>
      <c r="T42" s="36">
        <v>0.219</v>
      </c>
      <c r="U42" s="2">
        <v>19</v>
      </c>
      <c r="V42" s="2">
        <v>6</v>
      </c>
      <c r="W42" s="2">
        <v>2</v>
      </c>
      <c r="X42" s="2">
        <v>4</v>
      </c>
      <c r="Y42" s="76">
        <v>60000</v>
      </c>
      <c r="Z42" s="76">
        <v>20000</v>
      </c>
      <c r="AA42" s="76">
        <v>40000</v>
      </c>
      <c r="AB42" s="2">
        <v>9</v>
      </c>
      <c r="AC42" s="2">
        <v>0</v>
      </c>
      <c r="AD42" s="2">
        <v>16</v>
      </c>
      <c r="AE42" s="3">
        <v>89912</v>
      </c>
      <c r="AF42" s="3">
        <v>9990</v>
      </c>
      <c r="AG42" s="36">
        <v>0.33300000000000002</v>
      </c>
      <c r="AH42" s="36">
        <v>0.55600000000000005</v>
      </c>
      <c r="AI42" s="36">
        <v>0.111</v>
      </c>
      <c r="AK42" s="70"/>
      <c r="AL42" s="113">
        <f t="shared" si="0"/>
        <v>0.999</v>
      </c>
      <c r="AM42" s="113">
        <f t="shared" si="1"/>
        <v>1</v>
      </c>
      <c r="AN42" s="113">
        <f t="shared" si="2"/>
        <v>1</v>
      </c>
    </row>
    <row r="43" spans="1:40" x14ac:dyDescent="0.3">
      <c r="A43" s="60">
        <v>44031</v>
      </c>
      <c r="B43" s="1" t="s">
        <v>78</v>
      </c>
      <c r="C43" s="1" t="s">
        <v>79</v>
      </c>
      <c r="D43" s="2">
        <v>2007</v>
      </c>
      <c r="E43" s="2">
        <v>1511</v>
      </c>
      <c r="F43" s="2">
        <v>496</v>
      </c>
      <c r="G43" s="76">
        <v>15831253</v>
      </c>
      <c r="H43" s="76">
        <v>11231069</v>
      </c>
      <c r="I43" s="76">
        <v>4600184</v>
      </c>
      <c r="J43" s="2">
        <v>1854</v>
      </c>
      <c r="K43" s="2">
        <v>7</v>
      </c>
      <c r="L43" s="2">
        <v>146</v>
      </c>
      <c r="M43" s="3">
        <v>14568818</v>
      </c>
      <c r="N43" s="3">
        <v>7858</v>
      </c>
      <c r="O43" s="36">
        <v>0.92300000000000004</v>
      </c>
      <c r="P43" s="36">
        <v>0.03</v>
      </c>
      <c r="Q43" s="36">
        <v>4.7E-2</v>
      </c>
      <c r="R43" s="36">
        <v>0.92400000000000004</v>
      </c>
      <c r="S43" s="36">
        <v>3.0000000000000001E-3</v>
      </c>
      <c r="T43" s="36">
        <v>7.2999999999999995E-2</v>
      </c>
      <c r="U43" s="2">
        <v>200</v>
      </c>
      <c r="V43" s="2">
        <v>92</v>
      </c>
      <c r="W43" s="2">
        <v>36</v>
      </c>
      <c r="X43" s="2">
        <v>56</v>
      </c>
      <c r="Y43" s="76">
        <v>774210</v>
      </c>
      <c r="Z43" s="76">
        <v>279023</v>
      </c>
      <c r="AA43" s="76">
        <v>495187</v>
      </c>
      <c r="AB43" s="2">
        <v>146</v>
      </c>
      <c r="AC43" s="2">
        <v>0</v>
      </c>
      <c r="AD43" s="2">
        <v>146</v>
      </c>
      <c r="AE43" s="3">
        <v>1213826</v>
      </c>
      <c r="AF43" s="3">
        <v>8314</v>
      </c>
      <c r="AG43" s="36">
        <v>0.90400000000000003</v>
      </c>
      <c r="AH43" s="36">
        <v>3.4000000000000002E-2</v>
      </c>
      <c r="AI43" s="36">
        <v>6.2E-2</v>
      </c>
      <c r="AK43" s="70"/>
      <c r="AL43" s="113">
        <f t="shared" si="0"/>
        <v>1</v>
      </c>
      <c r="AM43" s="113">
        <f t="shared" si="1"/>
        <v>1</v>
      </c>
      <c r="AN43" s="113">
        <f t="shared" si="2"/>
        <v>1</v>
      </c>
    </row>
    <row r="44" spans="1:40" x14ac:dyDescent="0.3">
      <c r="A44" s="60">
        <v>44031</v>
      </c>
      <c r="B44" s="1" t="s">
        <v>80</v>
      </c>
      <c r="C44" s="1" t="s">
        <v>79</v>
      </c>
      <c r="D44" s="2">
        <v>48</v>
      </c>
      <c r="E44" s="2">
        <v>34</v>
      </c>
      <c r="F44" s="2">
        <v>14</v>
      </c>
      <c r="G44" s="76">
        <v>472767</v>
      </c>
      <c r="H44" s="76">
        <v>332767</v>
      </c>
      <c r="I44" s="76">
        <v>140000</v>
      </c>
      <c r="J44" s="2">
        <v>39</v>
      </c>
      <c r="K44" s="2">
        <v>2</v>
      </c>
      <c r="L44" s="2">
        <v>7</v>
      </c>
      <c r="M44" s="3">
        <v>382767</v>
      </c>
      <c r="N44" s="3">
        <v>9815</v>
      </c>
      <c r="O44" s="36">
        <v>0.74399999999999999</v>
      </c>
      <c r="P44" s="36">
        <v>0.17899999999999999</v>
      </c>
      <c r="Q44" s="36">
        <v>7.6999999999999999E-2</v>
      </c>
      <c r="R44" s="36">
        <v>0.81299999999999994</v>
      </c>
      <c r="S44" s="36">
        <v>4.2000000000000003E-2</v>
      </c>
      <c r="T44" s="36">
        <v>0.14599999999999999</v>
      </c>
      <c r="U44" s="2">
        <v>10</v>
      </c>
      <c r="V44" s="2">
        <v>1</v>
      </c>
      <c r="W44" s="2">
        <v>0</v>
      </c>
      <c r="X44" s="2">
        <v>1</v>
      </c>
      <c r="Y44" s="76">
        <v>10000</v>
      </c>
      <c r="Z44" s="76">
        <v>0</v>
      </c>
      <c r="AA44" s="76">
        <v>10000</v>
      </c>
      <c r="AB44" s="2">
        <v>4</v>
      </c>
      <c r="AC44" s="2">
        <v>0</v>
      </c>
      <c r="AD44" s="2">
        <v>7</v>
      </c>
      <c r="AE44" s="3">
        <v>40000</v>
      </c>
      <c r="AF44" s="3">
        <v>10000</v>
      </c>
      <c r="AG44" s="36">
        <v>0.75</v>
      </c>
      <c r="AH44" s="36">
        <v>0</v>
      </c>
      <c r="AI44" s="36">
        <v>0.25</v>
      </c>
      <c r="AK44" s="70"/>
      <c r="AL44" s="113">
        <f t="shared" si="0"/>
        <v>1.0009999999999999</v>
      </c>
      <c r="AM44" s="113">
        <f t="shared" si="1"/>
        <v>1</v>
      </c>
      <c r="AN44" s="113">
        <f t="shared" si="2"/>
        <v>1</v>
      </c>
    </row>
    <row r="45" spans="1:40" x14ac:dyDescent="0.3">
      <c r="A45" s="60">
        <v>44031</v>
      </c>
      <c r="B45" s="1" t="s">
        <v>81</v>
      </c>
      <c r="C45" s="1" t="s">
        <v>82</v>
      </c>
      <c r="D45" s="2">
        <v>7872</v>
      </c>
      <c r="E45" s="2">
        <v>5554</v>
      </c>
      <c r="F45" s="2">
        <v>2318</v>
      </c>
      <c r="G45" s="76">
        <v>69845936</v>
      </c>
      <c r="H45" s="76">
        <v>48459472</v>
      </c>
      <c r="I45" s="76">
        <v>21386464</v>
      </c>
      <c r="J45" s="2">
        <v>7430</v>
      </c>
      <c r="K45" s="2">
        <v>64</v>
      </c>
      <c r="L45" s="2">
        <v>378</v>
      </c>
      <c r="M45" s="3">
        <v>66105775</v>
      </c>
      <c r="N45" s="3">
        <v>8897</v>
      </c>
      <c r="O45" s="36">
        <v>0.97599999999999998</v>
      </c>
      <c r="P45" s="36">
        <v>1.4E-2</v>
      </c>
      <c r="Q45" s="36">
        <v>0.01</v>
      </c>
      <c r="R45" s="36">
        <v>0.94399999999999995</v>
      </c>
      <c r="S45" s="36">
        <v>8.0000000000000002E-3</v>
      </c>
      <c r="T45" s="36">
        <v>4.8000000000000001E-2</v>
      </c>
      <c r="U45" s="2">
        <v>918</v>
      </c>
      <c r="V45" s="2">
        <v>457</v>
      </c>
      <c r="W45" s="2">
        <v>138</v>
      </c>
      <c r="X45" s="2">
        <v>319</v>
      </c>
      <c r="Y45" s="76">
        <v>3886712</v>
      </c>
      <c r="Z45" s="76">
        <v>1055145</v>
      </c>
      <c r="AA45" s="76">
        <v>2831567</v>
      </c>
      <c r="AB45" s="2">
        <v>992</v>
      </c>
      <c r="AC45" s="2">
        <v>5</v>
      </c>
      <c r="AD45" s="2">
        <v>378</v>
      </c>
      <c r="AE45" s="3">
        <v>8749838</v>
      </c>
      <c r="AF45" s="3">
        <v>8820</v>
      </c>
      <c r="AG45" s="36">
        <v>0.97799999999999998</v>
      </c>
      <c r="AH45" s="36">
        <v>1.9E-2</v>
      </c>
      <c r="AI45" s="36">
        <v>3.0000000000000001E-3</v>
      </c>
      <c r="AK45" s="70"/>
      <c r="AL45" s="113">
        <f t="shared" si="0"/>
        <v>1</v>
      </c>
      <c r="AM45" s="113">
        <f t="shared" si="1"/>
        <v>1</v>
      </c>
      <c r="AN45" s="113">
        <f t="shared" si="2"/>
        <v>1</v>
      </c>
    </row>
    <row r="46" spans="1:40" x14ac:dyDescent="0.3">
      <c r="A46" s="60">
        <v>44031</v>
      </c>
      <c r="B46" s="1" t="s">
        <v>83</v>
      </c>
      <c r="C46" s="1" t="s">
        <v>84</v>
      </c>
      <c r="D46" s="2">
        <v>8981</v>
      </c>
      <c r="E46" s="2">
        <v>6176</v>
      </c>
      <c r="F46" s="2">
        <v>2805</v>
      </c>
      <c r="G46" s="76">
        <v>81768538.909999996</v>
      </c>
      <c r="H46" s="76">
        <v>55408340.069999993</v>
      </c>
      <c r="I46" s="76">
        <v>26360198.84</v>
      </c>
      <c r="J46" s="2">
        <v>8172</v>
      </c>
      <c r="K46" s="2">
        <v>56</v>
      </c>
      <c r="L46" s="2">
        <v>751</v>
      </c>
      <c r="M46" s="3">
        <v>73886799</v>
      </c>
      <c r="N46" s="3">
        <v>9041</v>
      </c>
      <c r="O46" s="36">
        <v>0.97499999999999998</v>
      </c>
      <c r="P46" s="36">
        <v>1.7000000000000001E-2</v>
      </c>
      <c r="Q46" s="36">
        <v>8.0000000000000002E-3</v>
      </c>
      <c r="R46" s="36">
        <v>0.91100000000000003</v>
      </c>
      <c r="S46" s="36">
        <v>6.0000000000000001E-3</v>
      </c>
      <c r="T46" s="36">
        <v>8.4000000000000005E-2</v>
      </c>
      <c r="U46" s="2">
        <v>843</v>
      </c>
      <c r="V46" s="2">
        <v>557</v>
      </c>
      <c r="W46" s="2">
        <v>175</v>
      </c>
      <c r="X46" s="2">
        <v>382</v>
      </c>
      <c r="Y46" s="76">
        <v>4916197.58</v>
      </c>
      <c r="Z46" s="76">
        <v>1497222.71</v>
      </c>
      <c r="AA46" s="76">
        <v>3418974.87</v>
      </c>
      <c r="AB46" s="2">
        <v>649</v>
      </c>
      <c r="AC46" s="2">
        <v>0</v>
      </c>
      <c r="AD46" s="2">
        <v>751</v>
      </c>
      <c r="AE46" s="3">
        <v>5771007</v>
      </c>
      <c r="AF46" s="3">
        <v>8892</v>
      </c>
      <c r="AG46" s="36">
        <v>0.85799999999999998</v>
      </c>
      <c r="AH46" s="36">
        <v>0.105</v>
      </c>
      <c r="AI46" s="36">
        <v>3.6999999999999998E-2</v>
      </c>
      <c r="AK46" s="70"/>
      <c r="AL46" s="113">
        <f t="shared" si="0"/>
        <v>1.0010000000000001</v>
      </c>
      <c r="AM46" s="113">
        <f t="shared" si="1"/>
        <v>1</v>
      </c>
      <c r="AN46" s="113">
        <f t="shared" si="2"/>
        <v>1</v>
      </c>
    </row>
    <row r="47" spans="1:40" x14ac:dyDescent="0.3">
      <c r="A47" s="60">
        <v>44031</v>
      </c>
      <c r="B47" s="1" t="s">
        <v>86</v>
      </c>
      <c r="C47" s="1" t="s">
        <v>87</v>
      </c>
      <c r="D47" s="2">
        <v>161</v>
      </c>
      <c r="E47" s="2">
        <v>119</v>
      </c>
      <c r="F47" s="2">
        <v>42</v>
      </c>
      <c r="G47" s="76">
        <v>1540988</v>
      </c>
      <c r="H47" s="76">
        <v>1126988</v>
      </c>
      <c r="I47" s="76">
        <v>414000</v>
      </c>
      <c r="J47" s="2">
        <v>153</v>
      </c>
      <c r="K47" s="2">
        <v>2</v>
      </c>
      <c r="L47" s="2">
        <v>6</v>
      </c>
      <c r="M47" s="3">
        <v>1464882</v>
      </c>
      <c r="N47" s="3">
        <v>9574</v>
      </c>
      <c r="O47" s="36">
        <v>0.93500000000000005</v>
      </c>
      <c r="P47" s="36">
        <v>5.1999999999999998E-2</v>
      </c>
      <c r="Q47" s="36">
        <v>1.2999999999999999E-2</v>
      </c>
      <c r="R47" s="36">
        <v>0.96199999999999997</v>
      </c>
      <c r="S47" s="36">
        <v>0</v>
      </c>
      <c r="T47" s="36">
        <v>3.7999999999999999E-2</v>
      </c>
      <c r="U47" s="2">
        <v>13</v>
      </c>
      <c r="V47" s="2">
        <v>8</v>
      </c>
      <c r="W47" s="2">
        <v>3</v>
      </c>
      <c r="X47" s="2">
        <v>5</v>
      </c>
      <c r="Y47" s="76">
        <v>80000</v>
      </c>
      <c r="Z47" s="76">
        <v>30000</v>
      </c>
      <c r="AA47" s="76">
        <v>50000</v>
      </c>
      <c r="AB47" s="2">
        <v>15</v>
      </c>
      <c r="AC47" s="2">
        <v>0</v>
      </c>
      <c r="AD47" s="2">
        <v>6</v>
      </c>
      <c r="AE47" s="3">
        <v>145500</v>
      </c>
      <c r="AF47" s="3">
        <v>9700</v>
      </c>
      <c r="AG47" s="36">
        <v>0.66700000000000004</v>
      </c>
      <c r="AH47" s="36">
        <v>0.2</v>
      </c>
      <c r="AI47" s="36">
        <v>0.13300000000000001</v>
      </c>
      <c r="AK47" s="70"/>
      <c r="AL47" s="113">
        <f t="shared" si="0"/>
        <v>1</v>
      </c>
      <c r="AM47" s="113">
        <f t="shared" si="1"/>
        <v>1</v>
      </c>
      <c r="AN47" s="113">
        <f t="shared" si="2"/>
        <v>1</v>
      </c>
    </row>
    <row r="48" spans="1:40" x14ac:dyDescent="0.3">
      <c r="A48" s="60">
        <v>44031</v>
      </c>
      <c r="B48" s="1" t="s">
        <v>88</v>
      </c>
      <c r="C48" s="1" t="s">
        <v>89</v>
      </c>
      <c r="D48" s="2">
        <v>49</v>
      </c>
      <c r="E48" s="2">
        <v>38</v>
      </c>
      <c r="F48" s="2">
        <v>11</v>
      </c>
      <c r="G48" s="76">
        <v>461445.64</v>
      </c>
      <c r="H48" s="76">
        <v>359245.64</v>
      </c>
      <c r="I48" s="76">
        <v>102200</v>
      </c>
      <c r="J48" s="2">
        <v>47</v>
      </c>
      <c r="K48" s="2">
        <v>1</v>
      </c>
      <c r="L48" s="2">
        <v>0</v>
      </c>
      <c r="M48" s="3">
        <v>431715</v>
      </c>
      <c r="N48" s="3">
        <v>9185</v>
      </c>
      <c r="O48" s="36">
        <v>1</v>
      </c>
      <c r="P48" s="36">
        <v>0</v>
      </c>
      <c r="Q48" s="36">
        <v>0</v>
      </c>
      <c r="R48" s="36">
        <v>0.95899999999999996</v>
      </c>
      <c r="S48" s="36">
        <v>0.02</v>
      </c>
      <c r="T48" s="36">
        <v>0</v>
      </c>
      <c r="U48" s="2">
        <v>1</v>
      </c>
      <c r="V48" s="2">
        <v>3</v>
      </c>
      <c r="W48" s="2">
        <v>1</v>
      </c>
      <c r="X48" s="2">
        <v>2</v>
      </c>
      <c r="Y48" s="76">
        <v>30000</v>
      </c>
      <c r="Z48" s="76">
        <v>10000</v>
      </c>
      <c r="AA48" s="76">
        <v>20000</v>
      </c>
      <c r="AB48" s="2">
        <v>4</v>
      </c>
      <c r="AC48" s="2">
        <v>0</v>
      </c>
      <c r="AD48" s="2">
        <v>0</v>
      </c>
      <c r="AE48" s="3">
        <v>40000</v>
      </c>
      <c r="AF48" s="3">
        <v>10000</v>
      </c>
      <c r="AG48" s="36">
        <v>1</v>
      </c>
      <c r="AH48" s="36">
        <v>0</v>
      </c>
      <c r="AI48" s="36">
        <v>0</v>
      </c>
      <c r="AK48" s="70"/>
      <c r="AL48" s="113">
        <f t="shared" si="0"/>
        <v>0.97899999999999998</v>
      </c>
      <c r="AM48" s="113">
        <f t="shared" si="1"/>
        <v>1</v>
      </c>
      <c r="AN48" s="113">
        <f t="shared" si="2"/>
        <v>1</v>
      </c>
    </row>
    <row r="49" spans="1:40" x14ac:dyDescent="0.3">
      <c r="A49" s="60">
        <v>44031</v>
      </c>
      <c r="B49" s="1" t="s">
        <v>90</v>
      </c>
      <c r="C49" s="1" t="s">
        <v>91</v>
      </c>
      <c r="D49" s="2">
        <v>66071</v>
      </c>
      <c r="E49" s="2">
        <v>28225</v>
      </c>
      <c r="F49" s="2">
        <v>37846</v>
      </c>
      <c r="G49" s="76">
        <v>581213668.57999992</v>
      </c>
      <c r="H49" s="76">
        <v>233361998.57999992</v>
      </c>
      <c r="I49" s="76">
        <v>347851670</v>
      </c>
      <c r="J49" s="2">
        <v>62427</v>
      </c>
      <c r="K49" s="2">
        <v>1945</v>
      </c>
      <c r="L49" s="2">
        <v>1696</v>
      </c>
      <c r="M49" s="3">
        <v>547985433</v>
      </c>
      <c r="N49" s="3">
        <v>8778</v>
      </c>
      <c r="O49" s="36">
        <v>0.96599999999999997</v>
      </c>
      <c r="P49" s="36">
        <v>6.0000000000000001E-3</v>
      </c>
      <c r="Q49" s="36">
        <v>2.8000000000000001E-2</v>
      </c>
      <c r="R49" s="36">
        <v>0.94499999999999995</v>
      </c>
      <c r="S49" s="36">
        <v>2.9000000000000001E-2</v>
      </c>
      <c r="T49" s="36">
        <v>2.5999999999999999E-2</v>
      </c>
      <c r="U49" s="2">
        <v>4129</v>
      </c>
      <c r="V49" s="2">
        <v>6984</v>
      </c>
      <c r="W49" s="2">
        <v>-12049</v>
      </c>
      <c r="X49" s="2">
        <v>19033</v>
      </c>
      <c r="Y49" s="76">
        <v>60209213</v>
      </c>
      <c r="Z49" s="76">
        <v>-114545630.90000001</v>
      </c>
      <c r="AA49" s="76">
        <v>174754843.90000001</v>
      </c>
      <c r="AB49" s="2">
        <v>9204</v>
      </c>
      <c r="AC49" s="2">
        <v>213</v>
      </c>
      <c r="AD49" s="2">
        <v>1696</v>
      </c>
      <c r="AE49" s="3">
        <v>79408816</v>
      </c>
      <c r="AF49" s="3">
        <v>8628</v>
      </c>
      <c r="AG49" s="36">
        <v>0.80500000000000005</v>
      </c>
      <c r="AH49" s="36">
        <v>2.1000000000000001E-2</v>
      </c>
      <c r="AI49" s="36">
        <v>0.17499999999999999</v>
      </c>
      <c r="AK49" s="70"/>
      <c r="AL49" s="113">
        <f t="shared" si="0"/>
        <v>1</v>
      </c>
      <c r="AM49" s="113">
        <f t="shared" si="1"/>
        <v>1</v>
      </c>
      <c r="AN49" s="113">
        <f t="shared" si="2"/>
        <v>1.0010000000000001</v>
      </c>
    </row>
    <row r="50" spans="1:40" x14ac:dyDescent="0.3">
      <c r="A50" s="60">
        <v>44031</v>
      </c>
      <c r="B50" s="1" t="s">
        <v>92</v>
      </c>
      <c r="C50" s="1" t="s">
        <v>93</v>
      </c>
      <c r="D50" s="2">
        <v>11810</v>
      </c>
      <c r="E50" s="2">
        <v>9765</v>
      </c>
      <c r="F50" s="2">
        <v>2045</v>
      </c>
      <c r="G50" s="76">
        <v>97302191</v>
      </c>
      <c r="H50" s="76">
        <v>79712931</v>
      </c>
      <c r="I50" s="76">
        <v>17589260</v>
      </c>
      <c r="J50" s="2">
        <v>10412</v>
      </c>
      <c r="K50" s="2">
        <v>39</v>
      </c>
      <c r="L50" s="2">
        <v>1359</v>
      </c>
      <c r="M50" s="3">
        <v>89020861</v>
      </c>
      <c r="N50" s="3">
        <v>8550</v>
      </c>
      <c r="O50" s="36">
        <v>0.95499999999999996</v>
      </c>
      <c r="P50" s="36">
        <v>3.5999999999999997E-2</v>
      </c>
      <c r="Q50" s="36">
        <v>8.9999999999999993E-3</v>
      </c>
      <c r="R50" s="36">
        <v>0.88200000000000001</v>
      </c>
      <c r="S50" s="36">
        <v>3.0000000000000001E-3</v>
      </c>
      <c r="T50" s="36">
        <v>0.115</v>
      </c>
      <c r="U50" s="2">
        <v>2243</v>
      </c>
      <c r="V50" s="2">
        <v>613</v>
      </c>
      <c r="W50" s="2">
        <v>45</v>
      </c>
      <c r="X50" s="2">
        <v>568</v>
      </c>
      <c r="Y50" s="76">
        <v>2768170</v>
      </c>
      <c r="Z50" s="76">
        <v>-1845833</v>
      </c>
      <c r="AA50" s="76">
        <v>4614003</v>
      </c>
      <c r="AB50" s="2">
        <v>1497</v>
      </c>
      <c r="AC50" s="2">
        <v>0</v>
      </c>
      <c r="AD50" s="2">
        <v>1359</v>
      </c>
      <c r="AE50" s="3">
        <v>12661549</v>
      </c>
      <c r="AF50" s="3">
        <v>8458</v>
      </c>
      <c r="AG50" s="36">
        <v>0.81299999999999994</v>
      </c>
      <c r="AH50" s="36">
        <v>0.182</v>
      </c>
      <c r="AI50" s="36">
        <v>5.0000000000000001E-3</v>
      </c>
      <c r="AK50" s="70"/>
      <c r="AL50" s="113">
        <f t="shared" si="0"/>
        <v>1</v>
      </c>
      <c r="AM50" s="113">
        <f t="shared" si="1"/>
        <v>1</v>
      </c>
      <c r="AN50" s="113">
        <f t="shared" si="2"/>
        <v>0.99999999999999989</v>
      </c>
    </row>
    <row r="51" spans="1:40" x14ac:dyDescent="0.3">
      <c r="A51" s="60">
        <v>44031</v>
      </c>
      <c r="B51" s="1" t="s">
        <v>94</v>
      </c>
      <c r="C51" s="1" t="s">
        <v>61</v>
      </c>
      <c r="D51" s="2">
        <v>3932</v>
      </c>
      <c r="E51" s="2">
        <v>3050</v>
      </c>
      <c r="F51" s="2">
        <v>882</v>
      </c>
      <c r="G51" s="76">
        <v>28108809.289999999</v>
      </c>
      <c r="H51" s="76">
        <v>20836107.82</v>
      </c>
      <c r="I51" s="76">
        <v>7272701.4699999997</v>
      </c>
      <c r="J51" s="2">
        <v>3782</v>
      </c>
      <c r="K51" s="2">
        <v>140</v>
      </c>
      <c r="L51" s="2">
        <v>10</v>
      </c>
      <c r="M51" s="3">
        <v>27404981</v>
      </c>
      <c r="N51" s="3">
        <v>7246</v>
      </c>
      <c r="O51" s="36">
        <v>0.73799999999999999</v>
      </c>
      <c r="P51" s="36">
        <v>0.223</v>
      </c>
      <c r="Q51" s="36">
        <v>3.9E-2</v>
      </c>
      <c r="R51" s="36">
        <v>0.96199999999999997</v>
      </c>
      <c r="S51" s="36">
        <v>3.5999999999999997E-2</v>
      </c>
      <c r="T51" s="36">
        <v>3.0000000000000001E-3</v>
      </c>
      <c r="U51" s="2">
        <v>31</v>
      </c>
      <c r="V51" s="2">
        <v>271</v>
      </c>
      <c r="W51" s="2">
        <v>137</v>
      </c>
      <c r="X51" s="2">
        <v>134</v>
      </c>
      <c r="Y51" s="76">
        <v>1762521.42</v>
      </c>
      <c r="Z51" s="76">
        <v>795397.48999999987</v>
      </c>
      <c r="AA51" s="76">
        <v>967123.93</v>
      </c>
      <c r="AB51" s="2">
        <v>270</v>
      </c>
      <c r="AC51" s="2">
        <v>22</v>
      </c>
      <c r="AD51" s="2">
        <v>10</v>
      </c>
      <c r="AE51" s="3">
        <v>1711179</v>
      </c>
      <c r="AF51" s="3">
        <v>6338</v>
      </c>
      <c r="AG51" s="36">
        <v>0.93700000000000006</v>
      </c>
      <c r="AH51" s="36">
        <v>2.1999999999999999E-2</v>
      </c>
      <c r="AI51" s="36">
        <v>4.1000000000000002E-2</v>
      </c>
      <c r="AK51" s="70"/>
      <c r="AL51" s="113">
        <f t="shared" si="0"/>
        <v>1.0009999999999999</v>
      </c>
      <c r="AM51" s="113">
        <f t="shared" si="1"/>
        <v>1</v>
      </c>
      <c r="AN51" s="113">
        <f t="shared" si="2"/>
        <v>1</v>
      </c>
    </row>
    <row r="52" spans="1:40" x14ac:dyDescent="0.3">
      <c r="A52" s="60">
        <v>44031</v>
      </c>
      <c r="B52" s="1" t="s">
        <v>95</v>
      </c>
      <c r="C52" s="1" t="s">
        <v>96</v>
      </c>
      <c r="D52" s="2">
        <v>38</v>
      </c>
      <c r="E52" s="2">
        <v>27</v>
      </c>
      <c r="F52" s="2">
        <v>11</v>
      </c>
      <c r="G52" s="76">
        <v>360280</v>
      </c>
      <c r="H52" s="76">
        <v>260280</v>
      </c>
      <c r="I52" s="76">
        <v>100000</v>
      </c>
      <c r="J52" s="2">
        <v>33</v>
      </c>
      <c r="K52" s="2">
        <v>0</v>
      </c>
      <c r="L52" s="2">
        <v>5</v>
      </c>
      <c r="M52" s="3">
        <v>305280</v>
      </c>
      <c r="N52" s="3">
        <v>9251</v>
      </c>
      <c r="O52" s="36">
        <v>1</v>
      </c>
      <c r="P52" s="36">
        <v>0</v>
      </c>
      <c r="Q52" s="36">
        <v>0</v>
      </c>
      <c r="R52" s="36">
        <v>0.86799999999999999</v>
      </c>
      <c r="S52" s="36">
        <v>0</v>
      </c>
      <c r="T52" s="36">
        <v>0.13200000000000001</v>
      </c>
      <c r="U52" s="2">
        <v>7</v>
      </c>
      <c r="V52" s="2">
        <v>1</v>
      </c>
      <c r="W52" s="2">
        <v>0</v>
      </c>
      <c r="X52" s="2">
        <v>1</v>
      </c>
      <c r="Y52" s="76">
        <v>10000</v>
      </c>
      <c r="Z52" s="76">
        <v>0</v>
      </c>
      <c r="AA52" s="76">
        <v>10000</v>
      </c>
      <c r="AB52" s="2">
        <v>3</v>
      </c>
      <c r="AC52" s="2">
        <v>0</v>
      </c>
      <c r="AD52" s="2">
        <v>5</v>
      </c>
      <c r="AE52" s="3">
        <v>29000</v>
      </c>
      <c r="AF52" s="3">
        <v>9667</v>
      </c>
      <c r="AG52" s="36">
        <v>1</v>
      </c>
      <c r="AH52" s="36">
        <v>0</v>
      </c>
      <c r="AI52" s="36">
        <v>0</v>
      </c>
      <c r="AK52" s="70"/>
      <c r="AL52" s="113">
        <f t="shared" si="0"/>
        <v>1</v>
      </c>
      <c r="AM52" s="113">
        <f t="shared" si="1"/>
        <v>1</v>
      </c>
      <c r="AN52" s="113">
        <f t="shared" si="2"/>
        <v>1</v>
      </c>
    </row>
    <row r="53" spans="1:40" x14ac:dyDescent="0.3">
      <c r="A53" s="60">
        <v>44031</v>
      </c>
      <c r="B53" s="1" t="s">
        <v>97</v>
      </c>
      <c r="C53" s="1" t="s">
        <v>61</v>
      </c>
      <c r="D53" s="2">
        <v>4055</v>
      </c>
      <c r="E53" s="2">
        <v>3533</v>
      </c>
      <c r="F53" s="2">
        <v>522</v>
      </c>
      <c r="G53" s="76">
        <v>16839243</v>
      </c>
      <c r="H53" s="76">
        <v>13357979</v>
      </c>
      <c r="I53" s="76">
        <v>3481264</v>
      </c>
      <c r="J53" s="2">
        <v>3801</v>
      </c>
      <c r="K53" s="2">
        <v>216</v>
      </c>
      <c r="L53" s="2">
        <v>38</v>
      </c>
      <c r="M53" s="3">
        <v>16117689</v>
      </c>
      <c r="N53" s="3">
        <v>4240</v>
      </c>
      <c r="O53" s="36">
        <v>0.75800000000000001</v>
      </c>
      <c r="P53" s="36">
        <v>0.159</v>
      </c>
      <c r="Q53" s="36">
        <v>8.4000000000000005E-2</v>
      </c>
      <c r="R53" s="36">
        <v>0.93700000000000006</v>
      </c>
      <c r="S53" s="36">
        <v>5.2999999999999999E-2</v>
      </c>
      <c r="T53" s="36">
        <v>8.9999999999999993E-3</v>
      </c>
      <c r="U53" s="2">
        <v>38</v>
      </c>
      <c r="V53" s="2">
        <v>205</v>
      </c>
      <c r="W53" s="2">
        <v>108</v>
      </c>
      <c r="X53" s="2">
        <v>97</v>
      </c>
      <c r="Y53" s="76">
        <v>874004</v>
      </c>
      <c r="Z53" s="76">
        <v>460509</v>
      </c>
      <c r="AA53" s="76">
        <v>413495</v>
      </c>
      <c r="AB53" s="2">
        <v>189</v>
      </c>
      <c r="AC53" s="2">
        <v>16</v>
      </c>
      <c r="AD53" s="2">
        <v>38</v>
      </c>
      <c r="AE53" s="3">
        <v>808884</v>
      </c>
      <c r="AF53" s="3">
        <v>4280</v>
      </c>
      <c r="AG53" s="36">
        <v>0.92600000000000005</v>
      </c>
      <c r="AH53" s="36">
        <v>5.8000000000000003E-2</v>
      </c>
      <c r="AI53" s="36">
        <v>1.6E-2</v>
      </c>
      <c r="AK53" s="70"/>
      <c r="AL53" s="113">
        <f t="shared" si="0"/>
        <v>0.99900000000000011</v>
      </c>
      <c r="AM53" s="113">
        <f t="shared" si="1"/>
        <v>1.0010000000000001</v>
      </c>
      <c r="AN53" s="113">
        <f t="shared" si="2"/>
        <v>1</v>
      </c>
    </row>
    <row r="54" spans="1:40" x14ac:dyDescent="0.3">
      <c r="A54" s="60">
        <v>44031</v>
      </c>
      <c r="B54" s="1" t="s">
        <v>99</v>
      </c>
      <c r="C54" s="1" t="s">
        <v>100</v>
      </c>
      <c r="D54" s="2">
        <v>14781</v>
      </c>
      <c r="E54" s="2">
        <v>11240</v>
      </c>
      <c r="F54" s="2">
        <v>3541</v>
      </c>
      <c r="G54" s="76">
        <v>107965433.88</v>
      </c>
      <c r="H54" s="76">
        <v>79537787.370000005</v>
      </c>
      <c r="I54" s="76">
        <v>28427646.509999998</v>
      </c>
      <c r="J54" s="2">
        <v>13562</v>
      </c>
      <c r="K54" s="2">
        <v>205</v>
      </c>
      <c r="L54" s="2">
        <v>1014</v>
      </c>
      <c r="M54" s="3">
        <v>97380419</v>
      </c>
      <c r="N54" s="3">
        <v>7180</v>
      </c>
      <c r="O54" s="36">
        <v>0.95799999999999996</v>
      </c>
      <c r="P54" s="36">
        <v>3.5000000000000003E-2</v>
      </c>
      <c r="Q54" s="36">
        <v>7.0000000000000001E-3</v>
      </c>
      <c r="R54" s="36">
        <v>0.91900000000000004</v>
      </c>
      <c r="S54" s="36">
        <v>1.2E-2</v>
      </c>
      <c r="T54" s="36">
        <v>6.9000000000000006E-2</v>
      </c>
      <c r="U54" s="2">
        <v>1027</v>
      </c>
      <c r="V54" s="2">
        <v>895</v>
      </c>
      <c r="W54" s="2">
        <v>342</v>
      </c>
      <c r="X54" s="2">
        <v>553</v>
      </c>
      <c r="Y54" s="76">
        <v>6166172.8499999996</v>
      </c>
      <c r="Z54" s="76">
        <v>2171028.4899999998</v>
      </c>
      <c r="AA54" s="76">
        <v>3995144.36</v>
      </c>
      <c r="AB54" s="2">
        <v>895</v>
      </c>
      <c r="AC54" s="2">
        <v>13</v>
      </c>
      <c r="AD54" s="2">
        <v>1014</v>
      </c>
      <c r="AE54" s="3">
        <v>6005724</v>
      </c>
      <c r="AF54" s="3">
        <v>6710</v>
      </c>
      <c r="AG54" s="36">
        <v>0.93</v>
      </c>
      <c r="AH54" s="36">
        <v>3.6999999999999998E-2</v>
      </c>
      <c r="AI54" s="36">
        <v>3.4000000000000002E-2</v>
      </c>
      <c r="AK54" s="70"/>
      <c r="AL54" s="113">
        <f t="shared" si="0"/>
        <v>1</v>
      </c>
      <c r="AM54" s="113">
        <f t="shared" si="1"/>
        <v>1</v>
      </c>
      <c r="AN54" s="113">
        <f t="shared" si="2"/>
        <v>1.0010000000000001</v>
      </c>
    </row>
    <row r="55" spans="1:40" x14ac:dyDescent="0.3">
      <c r="A55" s="60">
        <v>44031</v>
      </c>
      <c r="B55" s="1" t="s">
        <v>101</v>
      </c>
      <c r="C55" s="1" t="s">
        <v>102</v>
      </c>
      <c r="D55" s="2">
        <v>177273</v>
      </c>
      <c r="E55" s="2">
        <v>134035</v>
      </c>
      <c r="F55" s="2">
        <v>43238</v>
      </c>
      <c r="G55" s="76">
        <v>1420436488</v>
      </c>
      <c r="H55" s="76">
        <v>1053992086</v>
      </c>
      <c r="I55" s="76">
        <v>366444402</v>
      </c>
      <c r="J55" s="2">
        <v>167140</v>
      </c>
      <c r="K55" s="2">
        <v>1594</v>
      </c>
      <c r="L55" s="2">
        <v>8539</v>
      </c>
      <c r="M55" s="3">
        <v>1341297392</v>
      </c>
      <c r="N55" s="3">
        <v>8025</v>
      </c>
      <c r="O55" s="36">
        <v>0.98199999999999998</v>
      </c>
      <c r="P55" s="36">
        <v>1.2E-2</v>
      </c>
      <c r="Q55" s="36">
        <v>6.0000000000000001E-3</v>
      </c>
      <c r="R55" s="36">
        <v>0.94299999999999995</v>
      </c>
      <c r="S55" s="36">
        <v>8.9999999999999993E-3</v>
      </c>
      <c r="T55" s="36">
        <v>4.8000000000000001E-2</v>
      </c>
      <c r="U55" s="2">
        <v>15926</v>
      </c>
      <c r="V55" s="2">
        <v>10693</v>
      </c>
      <c r="W55" s="2">
        <v>3486</v>
      </c>
      <c r="X55" s="2">
        <v>7207</v>
      </c>
      <c r="Y55" s="76">
        <v>80594375</v>
      </c>
      <c r="Z55" s="76">
        <v>25643403</v>
      </c>
      <c r="AA55" s="76">
        <v>54950972</v>
      </c>
      <c r="AB55" s="2">
        <v>18003</v>
      </c>
      <c r="AC55" s="2">
        <v>77</v>
      </c>
      <c r="AD55" s="2">
        <v>8539</v>
      </c>
      <c r="AE55" s="3">
        <v>142818160</v>
      </c>
      <c r="AF55" s="3">
        <v>7933</v>
      </c>
      <c r="AG55" s="36">
        <v>0.995</v>
      </c>
      <c r="AH55" s="36">
        <v>4.0000000000000001E-3</v>
      </c>
      <c r="AI55" s="36">
        <v>1E-3</v>
      </c>
      <c r="AK55" s="70"/>
      <c r="AL55" s="113">
        <f t="shared" si="0"/>
        <v>1</v>
      </c>
      <c r="AM55" s="113">
        <f t="shared" si="1"/>
        <v>1</v>
      </c>
      <c r="AN55" s="113">
        <f t="shared" si="2"/>
        <v>1</v>
      </c>
    </row>
    <row r="56" spans="1:40" x14ac:dyDescent="0.3">
      <c r="A56" s="60">
        <v>44031</v>
      </c>
      <c r="B56" s="1" t="s">
        <v>105</v>
      </c>
      <c r="C56" s="1" t="s">
        <v>106</v>
      </c>
      <c r="D56" s="2">
        <v>223</v>
      </c>
      <c r="E56" s="2">
        <v>144</v>
      </c>
      <c r="F56" s="2">
        <v>79</v>
      </c>
      <c r="G56" s="76">
        <v>2163593.5300000003</v>
      </c>
      <c r="H56" s="76">
        <v>1381593.5300000003</v>
      </c>
      <c r="I56" s="76">
        <v>782000</v>
      </c>
      <c r="J56" s="2">
        <v>187</v>
      </c>
      <c r="K56" s="2">
        <v>2</v>
      </c>
      <c r="L56" s="2">
        <v>34</v>
      </c>
      <c r="M56" s="3">
        <v>1806767</v>
      </c>
      <c r="N56" s="3">
        <v>9662</v>
      </c>
      <c r="O56" s="36">
        <v>0.98899999999999999</v>
      </c>
      <c r="P56" s="36">
        <v>5.0000000000000001E-3</v>
      </c>
      <c r="Q56" s="36">
        <v>5.0000000000000001E-3</v>
      </c>
      <c r="R56" s="36">
        <v>0.83899999999999997</v>
      </c>
      <c r="S56" s="36">
        <v>8.9999999999999993E-3</v>
      </c>
      <c r="T56" s="36">
        <v>0.152</v>
      </c>
      <c r="U56" s="2">
        <v>33</v>
      </c>
      <c r="V56" s="2">
        <v>11</v>
      </c>
      <c r="W56" s="2">
        <v>2</v>
      </c>
      <c r="X56" s="2">
        <v>9</v>
      </c>
      <c r="Y56" s="76">
        <v>107000</v>
      </c>
      <c r="Z56" s="76">
        <v>20000</v>
      </c>
      <c r="AA56" s="76">
        <v>87000</v>
      </c>
      <c r="AB56" s="2">
        <v>10</v>
      </c>
      <c r="AC56" s="2">
        <v>0</v>
      </c>
      <c r="AD56" s="2">
        <v>34</v>
      </c>
      <c r="AE56" s="3">
        <v>97000</v>
      </c>
      <c r="AF56" s="3">
        <v>9700</v>
      </c>
      <c r="AG56" s="36">
        <v>0.8</v>
      </c>
      <c r="AH56" s="36">
        <v>0.1</v>
      </c>
      <c r="AI56" s="36">
        <v>0.1</v>
      </c>
      <c r="AK56" s="70"/>
      <c r="AL56" s="113">
        <f t="shared" si="0"/>
        <v>1</v>
      </c>
      <c r="AM56" s="113">
        <f t="shared" si="1"/>
        <v>0.999</v>
      </c>
      <c r="AN56" s="113">
        <f t="shared" si="2"/>
        <v>1</v>
      </c>
    </row>
    <row r="57" spans="1:40" x14ac:dyDescent="0.3">
      <c r="A57" s="60">
        <v>44031</v>
      </c>
      <c r="B57" s="1" t="s">
        <v>107</v>
      </c>
      <c r="C57" s="1" t="s">
        <v>108</v>
      </c>
      <c r="D57" s="2">
        <v>352745</v>
      </c>
      <c r="E57" s="2">
        <v>274616</v>
      </c>
      <c r="F57" s="2">
        <v>78129</v>
      </c>
      <c r="G57" s="76">
        <v>2542472958</v>
      </c>
      <c r="H57" s="76">
        <v>1868859606</v>
      </c>
      <c r="I57" s="76">
        <v>673613352</v>
      </c>
      <c r="J57" s="2">
        <v>334705</v>
      </c>
      <c r="K57" s="2">
        <v>4799</v>
      </c>
      <c r="L57" s="2">
        <v>13241</v>
      </c>
      <c r="M57" s="3">
        <v>2415595429</v>
      </c>
      <c r="N57" s="3">
        <v>7217</v>
      </c>
      <c r="O57" s="36">
        <v>0.97099999999999997</v>
      </c>
      <c r="P57" s="36">
        <v>1.4E-2</v>
      </c>
      <c r="Q57" s="36">
        <v>1.4999999999999999E-2</v>
      </c>
      <c r="R57" s="36">
        <v>0.94899999999999995</v>
      </c>
      <c r="S57" s="36">
        <v>1.2999999999999999E-2</v>
      </c>
      <c r="T57" s="36">
        <v>3.7999999999999999E-2</v>
      </c>
      <c r="U57" s="2">
        <v>28516</v>
      </c>
      <c r="V57" s="2">
        <v>16616</v>
      </c>
      <c r="W57" s="2">
        <v>5572</v>
      </c>
      <c r="X57" s="2">
        <v>11044</v>
      </c>
      <c r="Y57" s="76">
        <v>121580933</v>
      </c>
      <c r="Z57" s="76">
        <v>36670517</v>
      </c>
      <c r="AA57" s="76">
        <v>84910416</v>
      </c>
      <c r="AB57" s="2">
        <v>31699</v>
      </c>
      <c r="AC57" s="2">
        <v>192</v>
      </c>
      <c r="AD57" s="2">
        <v>13241</v>
      </c>
      <c r="AE57" s="3">
        <v>247833322</v>
      </c>
      <c r="AF57" s="3">
        <v>7818</v>
      </c>
      <c r="AG57" s="36">
        <v>0.98399999999999999</v>
      </c>
      <c r="AH57" s="36">
        <v>1.2999999999999999E-2</v>
      </c>
      <c r="AI57" s="36">
        <v>2E-3</v>
      </c>
      <c r="AK57" s="70"/>
      <c r="AL57" s="113">
        <f t="shared" si="0"/>
        <v>1</v>
      </c>
      <c r="AM57" s="113">
        <f t="shared" si="1"/>
        <v>1</v>
      </c>
      <c r="AN57" s="113">
        <f t="shared" si="2"/>
        <v>0.999</v>
      </c>
    </row>
    <row r="58" spans="1:40" x14ac:dyDescent="0.3">
      <c r="A58" s="60">
        <v>44031</v>
      </c>
      <c r="B58" s="1" t="s">
        <v>109</v>
      </c>
      <c r="C58" s="1" t="s">
        <v>61</v>
      </c>
      <c r="D58" s="2">
        <v>2321</v>
      </c>
      <c r="E58" s="2">
        <v>1577</v>
      </c>
      <c r="F58" s="2">
        <v>744</v>
      </c>
      <c r="G58" s="76">
        <v>22482001.639999997</v>
      </c>
      <c r="H58" s="76">
        <v>15203887.559999997</v>
      </c>
      <c r="I58" s="76">
        <v>7278114.0800000001</v>
      </c>
      <c r="J58" s="2">
        <v>2255</v>
      </c>
      <c r="K58" s="2">
        <v>17</v>
      </c>
      <c r="L58" s="2">
        <v>49</v>
      </c>
      <c r="M58" s="3">
        <v>21872754</v>
      </c>
      <c r="N58" s="3">
        <v>9700</v>
      </c>
      <c r="O58" s="36">
        <v>0.96399999999999997</v>
      </c>
      <c r="P58" s="36">
        <v>2.9000000000000001E-2</v>
      </c>
      <c r="Q58" s="36">
        <v>7.0000000000000001E-3</v>
      </c>
      <c r="R58" s="36">
        <v>0.97599999999999998</v>
      </c>
      <c r="S58" s="36">
        <v>3.0000000000000001E-3</v>
      </c>
      <c r="T58" s="36">
        <v>2.1000000000000001E-2</v>
      </c>
      <c r="U58" s="2">
        <v>99</v>
      </c>
      <c r="V58" s="2">
        <v>125</v>
      </c>
      <c r="W58" s="2">
        <v>43</v>
      </c>
      <c r="X58" s="2">
        <v>82</v>
      </c>
      <c r="Y58" s="76">
        <v>1204720.3999999999</v>
      </c>
      <c r="Z58" s="76">
        <v>405798.77999999991</v>
      </c>
      <c r="AA58" s="76">
        <v>798921.62</v>
      </c>
      <c r="AB58" s="2">
        <v>173</v>
      </c>
      <c r="AC58" s="2">
        <v>2</v>
      </c>
      <c r="AD58" s="2">
        <v>49</v>
      </c>
      <c r="AE58" s="3">
        <v>1677484</v>
      </c>
      <c r="AF58" s="3">
        <v>9696</v>
      </c>
      <c r="AG58" s="36">
        <v>0.91900000000000004</v>
      </c>
      <c r="AH58" s="36">
        <v>7.4999999999999997E-2</v>
      </c>
      <c r="AI58" s="36">
        <v>6.0000000000000001E-3</v>
      </c>
      <c r="AK58" s="70"/>
      <c r="AL58" s="113">
        <f t="shared" si="0"/>
        <v>1</v>
      </c>
      <c r="AM58" s="113">
        <f t="shared" si="1"/>
        <v>1</v>
      </c>
      <c r="AN58" s="113">
        <f t="shared" si="2"/>
        <v>1</v>
      </c>
    </row>
    <row r="59" spans="1:40" x14ac:dyDescent="0.3">
      <c r="A59" s="60">
        <v>44031</v>
      </c>
      <c r="B59" s="1" t="s">
        <v>110</v>
      </c>
      <c r="C59" s="1" t="s">
        <v>111</v>
      </c>
      <c r="D59" s="2">
        <v>1890</v>
      </c>
      <c r="E59" s="2">
        <v>1310</v>
      </c>
      <c r="F59" s="2">
        <v>580</v>
      </c>
      <c r="G59" s="76">
        <v>16969246.079999998</v>
      </c>
      <c r="H59" s="76">
        <v>11596066.079999998</v>
      </c>
      <c r="I59" s="76">
        <v>5373180</v>
      </c>
      <c r="J59" s="2">
        <v>1711</v>
      </c>
      <c r="K59" s="2">
        <v>12</v>
      </c>
      <c r="L59" s="2">
        <v>167</v>
      </c>
      <c r="M59" s="3">
        <v>15284344</v>
      </c>
      <c r="N59" s="3">
        <v>8933</v>
      </c>
      <c r="O59" s="36">
        <v>0.97499999999999998</v>
      </c>
      <c r="P59" s="36">
        <v>1.7999999999999999E-2</v>
      </c>
      <c r="Q59" s="36">
        <v>7.0000000000000001E-3</v>
      </c>
      <c r="R59" s="36">
        <v>0.90800000000000003</v>
      </c>
      <c r="S59" s="36">
        <v>4.0000000000000001E-3</v>
      </c>
      <c r="T59" s="36">
        <v>8.8999999999999996E-2</v>
      </c>
      <c r="U59" s="2">
        <v>191</v>
      </c>
      <c r="V59" s="2">
        <v>100</v>
      </c>
      <c r="W59" s="2">
        <v>34</v>
      </c>
      <c r="X59" s="2">
        <v>66</v>
      </c>
      <c r="Y59" s="76">
        <v>881929</v>
      </c>
      <c r="Z59" s="76">
        <v>293313</v>
      </c>
      <c r="AA59" s="76">
        <v>588616</v>
      </c>
      <c r="AB59" s="2">
        <v>123</v>
      </c>
      <c r="AC59" s="2">
        <v>1</v>
      </c>
      <c r="AD59" s="2">
        <v>167</v>
      </c>
      <c r="AE59" s="3">
        <v>1106142</v>
      </c>
      <c r="AF59" s="3">
        <v>8993</v>
      </c>
      <c r="AG59" s="36">
        <v>0.92700000000000005</v>
      </c>
      <c r="AH59" s="36">
        <v>5.7000000000000002E-2</v>
      </c>
      <c r="AI59" s="36">
        <v>1.6E-2</v>
      </c>
      <c r="AK59" s="70"/>
      <c r="AL59" s="113">
        <f t="shared" si="0"/>
        <v>1.0010000000000001</v>
      </c>
      <c r="AM59" s="113">
        <f t="shared" si="1"/>
        <v>1</v>
      </c>
      <c r="AN59" s="113">
        <f t="shared" si="2"/>
        <v>1</v>
      </c>
    </row>
    <row r="60" spans="1:40" x14ac:dyDescent="0.3">
      <c r="A60" s="60">
        <v>44031</v>
      </c>
      <c r="B60" s="1" t="s">
        <v>112</v>
      </c>
      <c r="C60" s="1" t="s">
        <v>104</v>
      </c>
      <c r="D60" s="2">
        <v>50</v>
      </c>
      <c r="E60" s="2">
        <v>40</v>
      </c>
      <c r="F60" s="2">
        <v>10</v>
      </c>
      <c r="G60" s="76">
        <v>453261</v>
      </c>
      <c r="H60" s="76">
        <v>355561</v>
      </c>
      <c r="I60" s="76">
        <v>97700</v>
      </c>
      <c r="J60" s="2">
        <v>39</v>
      </c>
      <c r="K60" s="2">
        <v>5</v>
      </c>
      <c r="L60" s="2">
        <v>6</v>
      </c>
      <c r="M60" s="3">
        <v>362130</v>
      </c>
      <c r="N60" s="3">
        <v>9285</v>
      </c>
      <c r="O60" s="36">
        <v>1</v>
      </c>
      <c r="P60" s="36">
        <v>0</v>
      </c>
      <c r="Q60" s="36">
        <v>0</v>
      </c>
      <c r="R60" s="36">
        <v>0.78</v>
      </c>
      <c r="S60" s="36">
        <v>0.1</v>
      </c>
      <c r="T60" s="36">
        <v>0.12</v>
      </c>
      <c r="U60" s="2">
        <v>5</v>
      </c>
      <c r="V60" s="2">
        <v>8</v>
      </c>
      <c r="W60" s="2">
        <v>4</v>
      </c>
      <c r="X60" s="2">
        <v>4</v>
      </c>
      <c r="Y60" s="76">
        <v>77700</v>
      </c>
      <c r="Z60" s="76">
        <v>40000</v>
      </c>
      <c r="AA60" s="76">
        <v>37700</v>
      </c>
      <c r="AB60" s="2">
        <v>7</v>
      </c>
      <c r="AC60" s="2">
        <v>0</v>
      </c>
      <c r="AD60" s="2">
        <v>6</v>
      </c>
      <c r="AE60" s="3">
        <v>66000</v>
      </c>
      <c r="AF60" s="3">
        <v>9429</v>
      </c>
      <c r="AG60" s="36">
        <v>1</v>
      </c>
      <c r="AH60" s="36">
        <v>0</v>
      </c>
      <c r="AI60" s="36">
        <v>0</v>
      </c>
      <c r="AK60" s="70"/>
      <c r="AL60" s="113">
        <f t="shared" si="0"/>
        <v>1</v>
      </c>
      <c r="AM60" s="113">
        <f t="shared" si="1"/>
        <v>1</v>
      </c>
      <c r="AN60" s="113">
        <f t="shared" si="2"/>
        <v>1</v>
      </c>
    </row>
    <row r="61" spans="1:40" x14ac:dyDescent="0.3">
      <c r="A61" s="60">
        <v>44031</v>
      </c>
      <c r="B61" s="1" t="s">
        <v>113</v>
      </c>
      <c r="C61" s="1" t="s">
        <v>61</v>
      </c>
      <c r="D61" s="2">
        <v>13144</v>
      </c>
      <c r="E61" s="2">
        <v>9352</v>
      </c>
      <c r="F61" s="2">
        <v>3792</v>
      </c>
      <c r="G61" s="76">
        <v>106984317.90999998</v>
      </c>
      <c r="H61" s="76">
        <v>73843400.839999974</v>
      </c>
      <c r="I61" s="76">
        <v>33140917.07</v>
      </c>
      <c r="J61" s="2">
        <v>12902</v>
      </c>
      <c r="K61" s="2">
        <v>69</v>
      </c>
      <c r="L61" s="2">
        <v>173</v>
      </c>
      <c r="M61" s="3">
        <v>105211567</v>
      </c>
      <c r="N61" s="3">
        <v>8155</v>
      </c>
      <c r="O61" s="36">
        <v>0.82199999999999995</v>
      </c>
      <c r="P61" s="36">
        <v>0.16400000000000001</v>
      </c>
      <c r="Q61" s="36">
        <v>1.2999999999999999E-2</v>
      </c>
      <c r="R61" s="36">
        <v>0.98199999999999998</v>
      </c>
      <c r="S61" s="36">
        <v>5.0000000000000001E-3</v>
      </c>
      <c r="T61" s="36">
        <v>1.2999999999999999E-2</v>
      </c>
      <c r="U61" s="2">
        <v>531</v>
      </c>
      <c r="V61" s="2">
        <v>633</v>
      </c>
      <c r="W61" s="2">
        <v>191</v>
      </c>
      <c r="X61" s="2">
        <v>442</v>
      </c>
      <c r="Y61" s="76">
        <v>4687840.08</v>
      </c>
      <c r="Z61" s="76">
        <v>1373748.1600000001</v>
      </c>
      <c r="AA61" s="76">
        <v>3314091.92</v>
      </c>
      <c r="AB61" s="2">
        <v>991</v>
      </c>
      <c r="AC61" s="2">
        <v>0</v>
      </c>
      <c r="AD61" s="2">
        <v>173</v>
      </c>
      <c r="AE61" s="3">
        <v>7847854</v>
      </c>
      <c r="AF61" s="3">
        <v>7919</v>
      </c>
      <c r="AG61" s="36">
        <v>0.95799999999999996</v>
      </c>
      <c r="AH61" s="36">
        <v>3.9E-2</v>
      </c>
      <c r="AI61" s="36">
        <v>3.0000000000000001E-3</v>
      </c>
      <c r="AK61" s="70"/>
      <c r="AL61" s="113">
        <f t="shared" si="0"/>
        <v>1</v>
      </c>
      <c r="AM61" s="113">
        <f t="shared" si="1"/>
        <v>0.999</v>
      </c>
      <c r="AN61" s="113">
        <f t="shared" si="2"/>
        <v>1</v>
      </c>
    </row>
    <row r="62" spans="1:40" x14ac:dyDescent="0.3">
      <c r="A62" s="60">
        <v>44031</v>
      </c>
      <c r="B62" s="1" t="s">
        <v>114</v>
      </c>
      <c r="C62" s="1" t="s">
        <v>115</v>
      </c>
      <c r="D62" s="2">
        <v>33988</v>
      </c>
      <c r="E62" s="2">
        <v>25358</v>
      </c>
      <c r="F62" s="2">
        <v>8630</v>
      </c>
      <c r="G62" s="76">
        <v>247040053</v>
      </c>
      <c r="H62" s="76">
        <v>175547296</v>
      </c>
      <c r="I62" s="76">
        <v>71492757</v>
      </c>
      <c r="J62" s="2">
        <v>31834</v>
      </c>
      <c r="K62" s="2">
        <v>773</v>
      </c>
      <c r="L62" s="2">
        <v>1381</v>
      </c>
      <c r="M62" s="3">
        <v>233115712</v>
      </c>
      <c r="N62" s="3">
        <v>7323</v>
      </c>
      <c r="O62" s="36">
        <v>0.77</v>
      </c>
      <c r="P62" s="36">
        <v>0.223</v>
      </c>
      <c r="Q62" s="36">
        <v>7.0000000000000001E-3</v>
      </c>
      <c r="R62" s="36">
        <v>0.93700000000000006</v>
      </c>
      <c r="S62" s="36">
        <v>2.1999999999999999E-2</v>
      </c>
      <c r="T62" s="36">
        <v>4.1000000000000002E-2</v>
      </c>
      <c r="U62" s="2">
        <v>2970</v>
      </c>
      <c r="V62" s="2">
        <v>1797</v>
      </c>
      <c r="W62" s="2">
        <v>494</v>
      </c>
      <c r="X62" s="2">
        <v>1303</v>
      </c>
      <c r="Y62" s="76">
        <v>12425721</v>
      </c>
      <c r="Z62" s="76">
        <v>3211405</v>
      </c>
      <c r="AA62" s="76">
        <v>9214316</v>
      </c>
      <c r="AB62" s="2">
        <v>3357</v>
      </c>
      <c r="AC62" s="2">
        <v>29</v>
      </c>
      <c r="AD62" s="2">
        <v>1381</v>
      </c>
      <c r="AE62" s="3">
        <v>25252389</v>
      </c>
      <c r="AF62" s="3">
        <v>7522</v>
      </c>
      <c r="AG62" s="36">
        <v>0.98499999999999999</v>
      </c>
      <c r="AH62" s="36">
        <v>1.2E-2</v>
      </c>
      <c r="AI62" s="36">
        <v>4.0000000000000001E-3</v>
      </c>
      <c r="AK62" s="70"/>
      <c r="AL62" s="113">
        <f t="shared" si="0"/>
        <v>1</v>
      </c>
      <c r="AM62" s="113">
        <f t="shared" si="1"/>
        <v>1</v>
      </c>
      <c r="AN62" s="113">
        <f t="shared" si="2"/>
        <v>1.0009999999999999</v>
      </c>
    </row>
    <row r="63" spans="1:40" x14ac:dyDescent="0.3">
      <c r="A63" s="60">
        <v>44031</v>
      </c>
      <c r="B63" s="1" t="s">
        <v>116</v>
      </c>
      <c r="C63" s="1" t="s">
        <v>39</v>
      </c>
      <c r="D63" s="2">
        <v>35175</v>
      </c>
      <c r="E63" s="2">
        <v>25823</v>
      </c>
      <c r="F63" s="2">
        <v>9352</v>
      </c>
      <c r="G63" s="76">
        <v>279255179</v>
      </c>
      <c r="H63" s="76">
        <v>199003998</v>
      </c>
      <c r="I63" s="76">
        <v>80251181</v>
      </c>
      <c r="J63" s="2">
        <v>33554</v>
      </c>
      <c r="K63" s="2">
        <v>202</v>
      </c>
      <c r="L63" s="2">
        <v>1419</v>
      </c>
      <c r="M63" s="3">
        <v>268520969</v>
      </c>
      <c r="N63" s="3">
        <v>8003</v>
      </c>
      <c r="O63" s="36">
        <v>0.94399999999999995</v>
      </c>
      <c r="P63" s="36">
        <v>4.9000000000000002E-2</v>
      </c>
      <c r="Q63" s="36">
        <v>6.0000000000000001E-3</v>
      </c>
      <c r="R63" s="36">
        <v>0.95399999999999996</v>
      </c>
      <c r="S63" s="36">
        <v>6.0000000000000001E-3</v>
      </c>
      <c r="T63" s="36">
        <v>0.04</v>
      </c>
      <c r="U63" s="2">
        <v>2370</v>
      </c>
      <c r="V63" s="2">
        <v>2008</v>
      </c>
      <c r="W63" s="2">
        <v>688</v>
      </c>
      <c r="X63" s="2">
        <v>1320</v>
      </c>
      <c r="Y63" s="76">
        <v>15157584</v>
      </c>
      <c r="Z63" s="76">
        <v>4695372</v>
      </c>
      <c r="AA63" s="76">
        <v>10462212</v>
      </c>
      <c r="AB63" s="2">
        <v>2951</v>
      </c>
      <c r="AC63" s="2">
        <v>8</v>
      </c>
      <c r="AD63" s="2">
        <v>1419</v>
      </c>
      <c r="AE63" s="3">
        <v>22266468</v>
      </c>
      <c r="AF63" s="3">
        <v>7545</v>
      </c>
      <c r="AG63" s="36">
        <v>0.61399999999999999</v>
      </c>
      <c r="AH63" s="36">
        <v>0.36</v>
      </c>
      <c r="AI63" s="36">
        <v>2.5999999999999999E-2</v>
      </c>
      <c r="AK63" s="70"/>
      <c r="AL63" s="113">
        <f t="shared" si="0"/>
        <v>1</v>
      </c>
      <c r="AM63" s="113">
        <f t="shared" si="1"/>
        <v>0.999</v>
      </c>
      <c r="AN63" s="113">
        <f t="shared" si="2"/>
        <v>1</v>
      </c>
    </row>
    <row r="64" spans="1:40" x14ac:dyDescent="0.3">
      <c r="A64" s="60">
        <v>44031</v>
      </c>
      <c r="B64" s="1" t="s">
        <v>120</v>
      </c>
      <c r="C64" s="1" t="s">
        <v>121</v>
      </c>
      <c r="D64" s="2">
        <v>42350</v>
      </c>
      <c r="E64" s="2">
        <v>31072</v>
      </c>
      <c r="F64" s="2">
        <v>11278</v>
      </c>
      <c r="G64" s="76">
        <v>319968850</v>
      </c>
      <c r="H64" s="76">
        <v>225151375</v>
      </c>
      <c r="I64" s="76">
        <v>94817475</v>
      </c>
      <c r="J64" s="2">
        <v>40201</v>
      </c>
      <c r="K64" s="2">
        <v>740</v>
      </c>
      <c r="L64" s="2">
        <v>1409</v>
      </c>
      <c r="M64" s="3">
        <v>302334895</v>
      </c>
      <c r="N64" s="3">
        <v>7521</v>
      </c>
      <c r="O64" s="36">
        <v>0.90300000000000002</v>
      </c>
      <c r="P64" s="36">
        <v>7.1999999999999995E-2</v>
      </c>
      <c r="Q64" s="36">
        <v>2.5000000000000001E-2</v>
      </c>
      <c r="R64" s="36">
        <v>0.94899999999999995</v>
      </c>
      <c r="S64" s="36">
        <v>1.7000000000000001E-2</v>
      </c>
      <c r="T64" s="36">
        <v>3.3000000000000002E-2</v>
      </c>
      <c r="U64" s="2">
        <v>7932</v>
      </c>
      <c r="V64" s="2">
        <v>2601</v>
      </c>
      <c r="W64" s="2">
        <v>919</v>
      </c>
      <c r="X64" s="2">
        <v>1682</v>
      </c>
      <c r="Y64" s="76">
        <v>17713764</v>
      </c>
      <c r="Z64" s="76">
        <v>5280382</v>
      </c>
      <c r="AA64" s="76">
        <v>12433382</v>
      </c>
      <c r="AB64" s="2">
        <v>9046</v>
      </c>
      <c r="AC64" s="2">
        <v>78</v>
      </c>
      <c r="AD64" s="2">
        <v>1409</v>
      </c>
      <c r="AE64" s="3">
        <v>72061125</v>
      </c>
      <c r="AF64" s="3">
        <v>7966</v>
      </c>
      <c r="AG64" s="36">
        <v>0.78400000000000003</v>
      </c>
      <c r="AH64" s="36">
        <v>0.21299999999999999</v>
      </c>
      <c r="AI64" s="36">
        <v>3.0000000000000001E-3</v>
      </c>
      <c r="AK64" s="70"/>
      <c r="AL64" s="113">
        <f t="shared" si="0"/>
        <v>0.999</v>
      </c>
      <c r="AM64" s="113">
        <f t="shared" si="1"/>
        <v>1</v>
      </c>
      <c r="AN64" s="113">
        <f t="shared" si="2"/>
        <v>1</v>
      </c>
    </row>
    <row r="65" spans="1:40" x14ac:dyDescent="0.3">
      <c r="A65" s="60">
        <v>44031</v>
      </c>
      <c r="B65" s="1" t="s">
        <v>122</v>
      </c>
      <c r="C65" s="1" t="s">
        <v>123</v>
      </c>
      <c r="D65" s="2">
        <v>5110</v>
      </c>
      <c r="E65" s="2">
        <v>3548</v>
      </c>
      <c r="F65" s="2">
        <v>1562</v>
      </c>
      <c r="G65" s="76">
        <v>44636779</v>
      </c>
      <c r="H65" s="76">
        <v>30548452</v>
      </c>
      <c r="I65" s="76">
        <v>14088327</v>
      </c>
      <c r="J65" s="2">
        <v>4876</v>
      </c>
      <c r="K65" s="2">
        <v>35</v>
      </c>
      <c r="L65" s="2">
        <v>199</v>
      </c>
      <c r="M65" s="3">
        <v>42717010</v>
      </c>
      <c r="N65" s="3">
        <v>8761</v>
      </c>
      <c r="O65" s="36">
        <v>0.97499999999999998</v>
      </c>
      <c r="P65" s="36">
        <v>1.7000000000000001E-2</v>
      </c>
      <c r="Q65" s="36">
        <v>8.0000000000000002E-3</v>
      </c>
      <c r="R65" s="36">
        <v>0.95399999999999996</v>
      </c>
      <c r="S65" s="36">
        <v>7.0000000000000001E-3</v>
      </c>
      <c r="T65" s="36">
        <v>3.9E-2</v>
      </c>
      <c r="U65" s="2">
        <v>525</v>
      </c>
      <c r="V65" s="2">
        <v>258</v>
      </c>
      <c r="W65" s="2">
        <v>82</v>
      </c>
      <c r="X65" s="2">
        <v>176</v>
      </c>
      <c r="Y65" s="76">
        <v>2094709</v>
      </c>
      <c r="Z65" s="76">
        <v>611189</v>
      </c>
      <c r="AA65" s="76">
        <v>1483520</v>
      </c>
      <c r="AB65" s="2">
        <v>583</v>
      </c>
      <c r="AC65" s="2">
        <v>1</v>
      </c>
      <c r="AD65" s="2">
        <v>199</v>
      </c>
      <c r="AE65" s="3">
        <v>5050364</v>
      </c>
      <c r="AF65" s="3">
        <v>8663</v>
      </c>
      <c r="AG65" s="36">
        <v>0.98499999999999999</v>
      </c>
      <c r="AH65" s="36">
        <v>0.01</v>
      </c>
      <c r="AI65" s="36">
        <v>5.0000000000000001E-3</v>
      </c>
      <c r="AK65" s="70"/>
      <c r="AL65" s="113">
        <f t="shared" si="0"/>
        <v>1</v>
      </c>
      <c r="AM65" s="113">
        <f t="shared" si="1"/>
        <v>1</v>
      </c>
      <c r="AN65" s="113">
        <f t="shared" si="2"/>
        <v>1</v>
      </c>
    </row>
    <row r="66" spans="1:40" x14ac:dyDescent="0.3">
      <c r="A66" s="60">
        <v>44031</v>
      </c>
      <c r="B66" s="1" t="s">
        <v>124</v>
      </c>
      <c r="C66" s="1" t="s">
        <v>61</v>
      </c>
      <c r="D66" s="2">
        <v>1387</v>
      </c>
      <c r="E66" s="2">
        <v>1285</v>
      </c>
      <c r="F66" s="2">
        <v>102</v>
      </c>
      <c r="G66" s="76">
        <v>10447043.890000001</v>
      </c>
      <c r="H66" s="76">
        <v>9559545.8900000006</v>
      </c>
      <c r="I66" s="76">
        <v>887498</v>
      </c>
      <c r="J66" s="2">
        <v>1253</v>
      </c>
      <c r="K66" s="2">
        <v>63</v>
      </c>
      <c r="L66" s="2">
        <v>71</v>
      </c>
      <c r="M66" s="3">
        <v>9610717</v>
      </c>
      <c r="N66" s="3">
        <v>7670</v>
      </c>
      <c r="O66" s="36">
        <v>0.67100000000000004</v>
      </c>
      <c r="P66" s="36">
        <v>0.22600000000000001</v>
      </c>
      <c r="Q66" s="36">
        <v>0.10299999999999999</v>
      </c>
      <c r="R66" s="36">
        <v>0.90300000000000002</v>
      </c>
      <c r="S66" s="36">
        <v>4.4999999999999998E-2</v>
      </c>
      <c r="T66" s="36">
        <v>5.0999999999999997E-2</v>
      </c>
      <c r="U66" s="2">
        <v>198</v>
      </c>
      <c r="V66" s="2">
        <v>8</v>
      </c>
      <c r="W66" s="2">
        <v>8</v>
      </c>
      <c r="X66" s="2">
        <v>0</v>
      </c>
      <c r="Y66" s="76">
        <v>48938.89</v>
      </c>
      <c r="Z66" s="76">
        <v>48938.89</v>
      </c>
      <c r="AA66" s="76">
        <v>0</v>
      </c>
      <c r="AB66" s="2">
        <v>128</v>
      </c>
      <c r="AC66" s="2">
        <v>7</v>
      </c>
      <c r="AD66" s="2">
        <v>71</v>
      </c>
      <c r="AE66" s="3">
        <v>953405</v>
      </c>
      <c r="AF66" s="3">
        <v>7448</v>
      </c>
      <c r="AG66" s="36">
        <v>0</v>
      </c>
      <c r="AH66" s="36">
        <v>0.89100000000000001</v>
      </c>
      <c r="AI66" s="36">
        <v>0.109</v>
      </c>
      <c r="AK66" s="70"/>
      <c r="AL66" s="113">
        <f t="shared" si="0"/>
        <v>0.99900000000000011</v>
      </c>
      <c r="AM66" s="113">
        <f t="shared" si="1"/>
        <v>1</v>
      </c>
      <c r="AN66" s="113">
        <f t="shared" si="2"/>
        <v>1</v>
      </c>
    </row>
    <row r="67" spans="1:40" x14ac:dyDescent="0.3">
      <c r="A67" s="60">
        <v>44031</v>
      </c>
      <c r="B67" s="1" t="s">
        <v>125</v>
      </c>
      <c r="C67" s="1" t="s">
        <v>126</v>
      </c>
      <c r="D67" s="2">
        <v>15264</v>
      </c>
      <c r="E67" s="2">
        <v>11095</v>
      </c>
      <c r="F67" s="2">
        <v>4169</v>
      </c>
      <c r="G67" s="76">
        <v>137172705</v>
      </c>
      <c r="H67" s="76">
        <v>92616552</v>
      </c>
      <c r="I67" s="76">
        <v>44556153</v>
      </c>
      <c r="J67" s="2">
        <v>14561</v>
      </c>
      <c r="K67" s="2">
        <v>106</v>
      </c>
      <c r="L67" s="2">
        <v>597</v>
      </c>
      <c r="M67" s="3">
        <v>130809108</v>
      </c>
      <c r="N67" s="3">
        <v>8984</v>
      </c>
      <c r="O67" s="36">
        <v>0.97599999999999998</v>
      </c>
      <c r="P67" s="36">
        <v>2.1000000000000001E-2</v>
      </c>
      <c r="Q67" s="36">
        <v>3.0000000000000001E-3</v>
      </c>
      <c r="R67" s="36">
        <v>0.95599999999999996</v>
      </c>
      <c r="S67" s="36">
        <v>5.0000000000000001E-3</v>
      </c>
      <c r="T67" s="36">
        <v>3.9E-2</v>
      </c>
      <c r="U67" s="2">
        <v>1004</v>
      </c>
      <c r="V67" s="2">
        <v>987</v>
      </c>
      <c r="W67" s="2">
        <v>253</v>
      </c>
      <c r="X67" s="2">
        <v>734</v>
      </c>
      <c r="Y67" s="76">
        <v>8482138</v>
      </c>
      <c r="Z67" s="76">
        <v>2058170</v>
      </c>
      <c r="AA67" s="76">
        <v>6423968</v>
      </c>
      <c r="AB67" s="2">
        <v>1387</v>
      </c>
      <c r="AC67" s="2">
        <v>7</v>
      </c>
      <c r="AD67" s="2">
        <v>597</v>
      </c>
      <c r="AE67" s="3">
        <v>11901049</v>
      </c>
      <c r="AF67" s="3">
        <v>8580</v>
      </c>
      <c r="AG67" s="36">
        <v>0.96799999999999997</v>
      </c>
      <c r="AH67" s="36">
        <v>2.4E-2</v>
      </c>
      <c r="AI67" s="36">
        <v>8.0000000000000002E-3</v>
      </c>
      <c r="AK67" s="70"/>
      <c r="AL67" s="113">
        <f t="shared" ref="AL67:AL130" si="3">R67+S67+T67</f>
        <v>1</v>
      </c>
      <c r="AM67" s="113">
        <f t="shared" ref="AM67:AM130" si="4">O67+P67+Q67</f>
        <v>1</v>
      </c>
      <c r="AN67" s="113">
        <f t="shared" ref="AN67:AN130" si="5">AG67+AH67+AI67</f>
        <v>1</v>
      </c>
    </row>
    <row r="68" spans="1:40" x14ac:dyDescent="0.3">
      <c r="A68" s="60">
        <v>44031</v>
      </c>
      <c r="B68" s="1" t="s">
        <v>127</v>
      </c>
      <c r="C68" s="1" t="s">
        <v>128</v>
      </c>
      <c r="D68" s="2">
        <v>75</v>
      </c>
      <c r="E68" s="2">
        <v>58</v>
      </c>
      <c r="F68" s="2">
        <v>17</v>
      </c>
      <c r="G68" s="76">
        <v>533852</v>
      </c>
      <c r="H68" s="76">
        <v>372852</v>
      </c>
      <c r="I68" s="76">
        <v>161000</v>
      </c>
      <c r="J68" s="2">
        <v>59</v>
      </c>
      <c r="K68" s="2">
        <v>10</v>
      </c>
      <c r="L68" s="2">
        <v>6</v>
      </c>
      <c r="M68" s="3">
        <v>453025</v>
      </c>
      <c r="N68" s="3">
        <v>7678</v>
      </c>
      <c r="O68" s="36">
        <v>0.66100000000000003</v>
      </c>
      <c r="P68" s="36">
        <v>0.153</v>
      </c>
      <c r="Q68" s="36">
        <v>0.186</v>
      </c>
      <c r="R68" s="36">
        <v>0.78700000000000003</v>
      </c>
      <c r="S68" s="36">
        <v>0.13300000000000001</v>
      </c>
      <c r="T68" s="36">
        <v>0.08</v>
      </c>
      <c r="U68" s="2">
        <v>7</v>
      </c>
      <c r="V68" s="2">
        <v>7</v>
      </c>
      <c r="W68" s="2">
        <v>4</v>
      </c>
      <c r="X68" s="2">
        <v>3</v>
      </c>
      <c r="Y68" s="76">
        <v>42961</v>
      </c>
      <c r="Z68" s="76">
        <v>17961</v>
      </c>
      <c r="AA68" s="76">
        <v>25000</v>
      </c>
      <c r="AB68" s="2">
        <v>8</v>
      </c>
      <c r="AC68" s="2">
        <v>0</v>
      </c>
      <c r="AD68" s="2">
        <v>6</v>
      </c>
      <c r="AE68" s="3">
        <v>48134</v>
      </c>
      <c r="AF68" s="3">
        <v>6017</v>
      </c>
      <c r="AG68" s="36">
        <v>0.875</v>
      </c>
      <c r="AH68" s="36">
        <v>0.125</v>
      </c>
      <c r="AI68" s="36">
        <v>0</v>
      </c>
      <c r="AK68" s="70"/>
      <c r="AL68" s="113">
        <f t="shared" si="3"/>
        <v>1</v>
      </c>
      <c r="AM68" s="113">
        <f t="shared" si="4"/>
        <v>1</v>
      </c>
      <c r="AN68" s="113">
        <f t="shared" si="5"/>
        <v>1</v>
      </c>
    </row>
    <row r="69" spans="1:40" x14ac:dyDescent="0.3">
      <c r="A69" s="60">
        <v>44031</v>
      </c>
      <c r="B69" s="1" t="s">
        <v>130</v>
      </c>
      <c r="C69" s="1" t="s">
        <v>131</v>
      </c>
      <c r="D69" s="2">
        <v>6555</v>
      </c>
      <c r="E69" s="2">
        <v>4858</v>
      </c>
      <c r="F69" s="2">
        <v>1697</v>
      </c>
      <c r="G69" s="76">
        <v>55203637</v>
      </c>
      <c r="H69" s="76">
        <v>39751412</v>
      </c>
      <c r="I69" s="76">
        <v>15452225</v>
      </c>
      <c r="J69" s="2">
        <v>6203</v>
      </c>
      <c r="K69" s="2">
        <v>89</v>
      </c>
      <c r="L69" s="2">
        <v>263</v>
      </c>
      <c r="M69" s="3">
        <v>52094933</v>
      </c>
      <c r="N69" s="3">
        <v>8398</v>
      </c>
      <c r="O69" s="36">
        <v>0.97699999999999998</v>
      </c>
      <c r="P69" s="36">
        <v>1.9E-2</v>
      </c>
      <c r="Q69" s="36">
        <v>4.0000000000000001E-3</v>
      </c>
      <c r="R69" s="36">
        <v>0.94699999999999995</v>
      </c>
      <c r="S69" s="36">
        <v>1.2999999999999999E-2</v>
      </c>
      <c r="T69" s="36">
        <v>0.04</v>
      </c>
      <c r="U69" s="2">
        <v>438</v>
      </c>
      <c r="V69" s="2">
        <v>439</v>
      </c>
      <c r="W69" s="2">
        <v>160</v>
      </c>
      <c r="X69" s="2">
        <v>279</v>
      </c>
      <c r="Y69" s="76">
        <v>3704095</v>
      </c>
      <c r="Z69" s="76">
        <v>1231596</v>
      </c>
      <c r="AA69" s="76">
        <v>2472499</v>
      </c>
      <c r="AB69" s="2">
        <v>611</v>
      </c>
      <c r="AC69" s="2">
        <v>3</v>
      </c>
      <c r="AD69" s="2">
        <v>263</v>
      </c>
      <c r="AE69" s="3">
        <v>5213328</v>
      </c>
      <c r="AF69" s="3">
        <v>8532</v>
      </c>
      <c r="AG69" s="36">
        <v>0.93899999999999995</v>
      </c>
      <c r="AH69" s="36">
        <v>5.1999999999999998E-2</v>
      </c>
      <c r="AI69" s="36">
        <v>8.0000000000000002E-3</v>
      </c>
      <c r="AK69" s="70"/>
      <c r="AL69" s="113">
        <f t="shared" si="3"/>
        <v>1</v>
      </c>
      <c r="AM69" s="113">
        <f t="shared" si="4"/>
        <v>1</v>
      </c>
      <c r="AN69" s="113">
        <f t="shared" si="5"/>
        <v>0.999</v>
      </c>
    </row>
    <row r="70" spans="1:40" x14ac:dyDescent="0.3">
      <c r="A70" s="60">
        <v>44031</v>
      </c>
      <c r="B70" s="1" t="s">
        <v>132</v>
      </c>
      <c r="C70" s="1" t="s">
        <v>133</v>
      </c>
      <c r="D70" s="2">
        <v>8422</v>
      </c>
      <c r="E70" s="2">
        <v>5963</v>
      </c>
      <c r="F70" s="2">
        <v>2459</v>
      </c>
      <c r="G70" s="76">
        <v>73271456</v>
      </c>
      <c r="H70" s="76">
        <v>51305924</v>
      </c>
      <c r="I70" s="76">
        <v>21965532</v>
      </c>
      <c r="J70" s="2">
        <v>7910</v>
      </c>
      <c r="K70" s="2">
        <v>51</v>
      </c>
      <c r="L70" s="2">
        <v>461</v>
      </c>
      <c r="M70" s="3">
        <v>68980617</v>
      </c>
      <c r="N70" s="3">
        <v>8721</v>
      </c>
      <c r="O70" s="36">
        <v>0.97599999999999998</v>
      </c>
      <c r="P70" s="36">
        <v>1.2999999999999999E-2</v>
      </c>
      <c r="Q70" s="36">
        <v>0.01</v>
      </c>
      <c r="R70" s="36">
        <v>0.94</v>
      </c>
      <c r="S70" s="36">
        <v>6.0000000000000001E-3</v>
      </c>
      <c r="T70" s="36">
        <v>5.5E-2</v>
      </c>
      <c r="U70" s="2">
        <v>906</v>
      </c>
      <c r="V70" s="2">
        <v>550</v>
      </c>
      <c r="W70" s="2">
        <v>220</v>
      </c>
      <c r="X70" s="2">
        <v>330</v>
      </c>
      <c r="Y70" s="76">
        <v>4546713</v>
      </c>
      <c r="Z70" s="76">
        <v>1793331</v>
      </c>
      <c r="AA70" s="76">
        <v>2753382</v>
      </c>
      <c r="AB70" s="2">
        <v>994</v>
      </c>
      <c r="AC70" s="2">
        <v>1</v>
      </c>
      <c r="AD70" s="2">
        <v>461</v>
      </c>
      <c r="AE70" s="3">
        <v>8478832</v>
      </c>
      <c r="AF70" s="3">
        <v>8530</v>
      </c>
      <c r="AG70" s="36">
        <v>0.99199999999999999</v>
      </c>
      <c r="AH70" s="36">
        <v>3.0000000000000001E-3</v>
      </c>
      <c r="AI70" s="36">
        <v>5.0000000000000001E-3</v>
      </c>
      <c r="AK70" s="70"/>
      <c r="AL70" s="113">
        <f t="shared" si="3"/>
        <v>1.0009999999999999</v>
      </c>
      <c r="AM70" s="113">
        <f t="shared" si="4"/>
        <v>0.999</v>
      </c>
      <c r="AN70" s="113">
        <f t="shared" si="5"/>
        <v>1</v>
      </c>
    </row>
    <row r="71" spans="1:40" x14ac:dyDescent="0.3">
      <c r="A71" s="60">
        <v>44031</v>
      </c>
      <c r="B71" s="1" t="s">
        <v>134</v>
      </c>
      <c r="C71" s="1" t="s">
        <v>135</v>
      </c>
      <c r="D71" s="2">
        <v>362</v>
      </c>
      <c r="E71" s="2">
        <v>264</v>
      </c>
      <c r="F71" s="2">
        <v>98</v>
      </c>
      <c r="G71" s="76">
        <v>2995504.7199999997</v>
      </c>
      <c r="H71" s="76">
        <v>2166348.5299999998</v>
      </c>
      <c r="I71" s="76">
        <v>829156.19</v>
      </c>
      <c r="J71" s="2">
        <v>327</v>
      </c>
      <c r="K71" s="2">
        <v>5</v>
      </c>
      <c r="L71" s="2">
        <v>30</v>
      </c>
      <c r="M71" s="3">
        <v>2684829</v>
      </c>
      <c r="N71" s="3">
        <v>8210</v>
      </c>
      <c r="O71" s="36">
        <v>0.97899999999999998</v>
      </c>
      <c r="P71" s="36">
        <v>1.4999999999999999E-2</v>
      </c>
      <c r="Q71" s="36">
        <v>6.0000000000000001E-3</v>
      </c>
      <c r="R71" s="36">
        <v>0.90300000000000002</v>
      </c>
      <c r="S71" s="36">
        <v>1.4E-2</v>
      </c>
      <c r="T71" s="36">
        <v>8.3000000000000004E-2</v>
      </c>
      <c r="U71" s="2">
        <v>31</v>
      </c>
      <c r="V71" s="2">
        <v>20</v>
      </c>
      <c r="W71" s="2">
        <v>8</v>
      </c>
      <c r="X71" s="2">
        <v>12</v>
      </c>
      <c r="Y71" s="76">
        <v>133354</v>
      </c>
      <c r="Z71" s="76">
        <v>50330</v>
      </c>
      <c r="AA71" s="76">
        <v>83024</v>
      </c>
      <c r="AB71" s="2">
        <v>17</v>
      </c>
      <c r="AC71" s="2">
        <v>4</v>
      </c>
      <c r="AD71" s="2">
        <v>30</v>
      </c>
      <c r="AE71" s="3">
        <v>109765</v>
      </c>
      <c r="AF71" s="3">
        <v>6457</v>
      </c>
      <c r="AG71" s="36">
        <v>1</v>
      </c>
      <c r="AH71" s="36">
        <v>0</v>
      </c>
      <c r="AI71" s="36">
        <v>0</v>
      </c>
      <c r="AK71" s="70"/>
      <c r="AL71" s="113">
        <f t="shared" si="3"/>
        <v>1</v>
      </c>
      <c r="AM71" s="113">
        <f t="shared" si="4"/>
        <v>1</v>
      </c>
      <c r="AN71" s="113">
        <f t="shared" si="5"/>
        <v>1</v>
      </c>
    </row>
    <row r="72" spans="1:40" x14ac:dyDescent="0.3">
      <c r="A72" s="60">
        <v>44031</v>
      </c>
      <c r="B72" s="1" t="s">
        <v>137</v>
      </c>
      <c r="C72" s="1" t="s">
        <v>71</v>
      </c>
      <c r="D72" s="2">
        <v>5163</v>
      </c>
      <c r="E72" s="2">
        <v>3633</v>
      </c>
      <c r="F72" s="2">
        <v>1530</v>
      </c>
      <c r="G72" s="76">
        <v>49225190</v>
      </c>
      <c r="H72" s="76">
        <v>34486319</v>
      </c>
      <c r="I72" s="76">
        <v>14738871</v>
      </c>
      <c r="J72" s="2">
        <v>4779</v>
      </c>
      <c r="K72" s="2">
        <v>36</v>
      </c>
      <c r="L72" s="2">
        <v>348</v>
      </c>
      <c r="M72" s="3">
        <v>45398511</v>
      </c>
      <c r="N72" s="3">
        <v>9500</v>
      </c>
      <c r="O72" s="36">
        <v>0.74199999999999999</v>
      </c>
      <c r="P72" s="36">
        <v>0.21099999999999999</v>
      </c>
      <c r="Q72" s="36">
        <v>4.7E-2</v>
      </c>
      <c r="R72" s="36">
        <v>0.92600000000000005</v>
      </c>
      <c r="S72" s="36">
        <v>7.0000000000000001E-3</v>
      </c>
      <c r="T72" s="36">
        <v>6.7000000000000004E-2</v>
      </c>
      <c r="U72" s="2">
        <v>879</v>
      </c>
      <c r="V72" s="2">
        <v>343</v>
      </c>
      <c r="W72" s="2">
        <v>66</v>
      </c>
      <c r="X72" s="2">
        <v>277</v>
      </c>
      <c r="Y72" s="76">
        <v>3229867</v>
      </c>
      <c r="Z72" s="76">
        <v>609948</v>
      </c>
      <c r="AA72" s="76">
        <v>2619919</v>
      </c>
      <c r="AB72" s="2">
        <v>872</v>
      </c>
      <c r="AC72" s="2">
        <v>2</v>
      </c>
      <c r="AD72" s="2">
        <v>348</v>
      </c>
      <c r="AE72" s="3">
        <v>8373399</v>
      </c>
      <c r="AF72" s="3">
        <v>9603</v>
      </c>
      <c r="AG72" s="36">
        <v>0.53900000000000003</v>
      </c>
      <c r="AH72" s="36">
        <v>0.432</v>
      </c>
      <c r="AI72" s="36">
        <v>2.9000000000000001E-2</v>
      </c>
      <c r="AK72" s="70"/>
      <c r="AL72" s="113">
        <f t="shared" si="3"/>
        <v>1</v>
      </c>
      <c r="AM72" s="113">
        <f t="shared" si="4"/>
        <v>1</v>
      </c>
      <c r="AN72" s="113">
        <f t="shared" si="5"/>
        <v>1</v>
      </c>
    </row>
    <row r="73" spans="1:40" x14ac:dyDescent="0.3">
      <c r="A73" s="60">
        <v>44031</v>
      </c>
      <c r="B73" s="1" t="s">
        <v>141</v>
      </c>
      <c r="C73" s="1" t="s">
        <v>61</v>
      </c>
      <c r="D73" s="2">
        <v>6493</v>
      </c>
      <c r="E73" s="2">
        <v>5217</v>
      </c>
      <c r="F73" s="2">
        <v>1276</v>
      </c>
      <c r="G73" s="76">
        <v>43410524</v>
      </c>
      <c r="H73" s="76">
        <v>33386640</v>
      </c>
      <c r="I73" s="76">
        <v>10023884</v>
      </c>
      <c r="J73" s="2">
        <v>6135</v>
      </c>
      <c r="K73" s="2">
        <v>306</v>
      </c>
      <c r="L73" s="2">
        <v>52</v>
      </c>
      <c r="M73" s="3">
        <v>41178972</v>
      </c>
      <c r="N73" s="3">
        <v>6712</v>
      </c>
      <c r="O73" s="36">
        <v>0.88400000000000001</v>
      </c>
      <c r="P73" s="36">
        <v>5.7000000000000002E-2</v>
      </c>
      <c r="Q73" s="36">
        <v>5.8999999999999997E-2</v>
      </c>
      <c r="R73" s="36">
        <v>0.94499999999999995</v>
      </c>
      <c r="S73" s="36">
        <v>4.7E-2</v>
      </c>
      <c r="T73" s="36">
        <v>8.0000000000000002E-3</v>
      </c>
      <c r="U73" s="2">
        <v>106</v>
      </c>
      <c r="V73" s="2">
        <v>429</v>
      </c>
      <c r="W73" s="2">
        <v>252</v>
      </c>
      <c r="X73" s="2">
        <v>177</v>
      </c>
      <c r="Y73" s="76">
        <v>2701004</v>
      </c>
      <c r="Z73" s="76">
        <v>1528849</v>
      </c>
      <c r="AA73" s="76">
        <v>1172155</v>
      </c>
      <c r="AB73" s="2">
        <v>434</v>
      </c>
      <c r="AC73" s="2">
        <v>49</v>
      </c>
      <c r="AD73" s="2">
        <v>52</v>
      </c>
      <c r="AE73" s="3">
        <v>2751663</v>
      </c>
      <c r="AF73" s="3">
        <v>6340</v>
      </c>
      <c r="AG73" s="36">
        <v>0.878</v>
      </c>
      <c r="AH73" s="36">
        <v>4.3999999999999997E-2</v>
      </c>
      <c r="AI73" s="36">
        <v>7.8E-2</v>
      </c>
      <c r="AK73" s="70"/>
      <c r="AL73" s="113">
        <f t="shared" si="3"/>
        <v>1</v>
      </c>
      <c r="AM73" s="113">
        <f t="shared" si="4"/>
        <v>1</v>
      </c>
      <c r="AN73" s="113">
        <f t="shared" si="5"/>
        <v>1</v>
      </c>
    </row>
    <row r="74" spans="1:40" x14ac:dyDescent="0.3">
      <c r="A74" s="60">
        <v>44031</v>
      </c>
      <c r="B74" s="1" t="s">
        <v>142</v>
      </c>
      <c r="C74" s="1" t="s">
        <v>143</v>
      </c>
      <c r="D74" s="2">
        <v>5644</v>
      </c>
      <c r="E74" s="2">
        <v>3777</v>
      </c>
      <c r="F74" s="2">
        <v>1867</v>
      </c>
      <c r="G74" s="76">
        <v>53868639</v>
      </c>
      <c r="H74" s="76">
        <v>35634223</v>
      </c>
      <c r="I74" s="76">
        <v>18234416</v>
      </c>
      <c r="J74" s="2">
        <v>5454</v>
      </c>
      <c r="K74" s="2">
        <v>27</v>
      </c>
      <c r="L74" s="2">
        <v>163</v>
      </c>
      <c r="M74" s="3">
        <v>52173041</v>
      </c>
      <c r="N74" s="3">
        <v>9566</v>
      </c>
      <c r="O74" s="36">
        <v>0.95</v>
      </c>
      <c r="P74" s="36">
        <v>3.3000000000000002E-2</v>
      </c>
      <c r="Q74" s="36">
        <v>1.7000000000000001E-2</v>
      </c>
      <c r="R74" s="36">
        <v>0.96699999999999997</v>
      </c>
      <c r="S74" s="36">
        <v>4.0000000000000001E-3</v>
      </c>
      <c r="T74" s="36">
        <v>2.9000000000000001E-2</v>
      </c>
      <c r="U74" s="2">
        <v>336</v>
      </c>
      <c r="V74" s="2">
        <v>320</v>
      </c>
      <c r="W74" s="2">
        <v>80</v>
      </c>
      <c r="X74" s="2">
        <v>240</v>
      </c>
      <c r="Y74" s="76">
        <v>3059838</v>
      </c>
      <c r="Z74" s="76">
        <v>752239</v>
      </c>
      <c r="AA74" s="76">
        <v>2307599</v>
      </c>
      <c r="AB74" s="2">
        <v>492</v>
      </c>
      <c r="AC74" s="2">
        <v>1</v>
      </c>
      <c r="AD74" s="2">
        <v>163</v>
      </c>
      <c r="AE74" s="3">
        <v>4677235</v>
      </c>
      <c r="AF74" s="3">
        <v>9507</v>
      </c>
      <c r="AG74" s="36">
        <v>0.79300000000000004</v>
      </c>
      <c r="AH74" s="36">
        <v>0.16500000000000001</v>
      </c>
      <c r="AI74" s="36">
        <v>4.2999999999999997E-2</v>
      </c>
      <c r="AK74" s="70"/>
      <c r="AL74" s="113">
        <f t="shared" si="3"/>
        <v>1</v>
      </c>
      <c r="AM74" s="113">
        <f t="shared" si="4"/>
        <v>1</v>
      </c>
      <c r="AN74" s="113">
        <f t="shared" si="5"/>
        <v>1.0010000000000001</v>
      </c>
    </row>
    <row r="75" spans="1:40" x14ac:dyDescent="0.3">
      <c r="A75" s="60">
        <v>44031</v>
      </c>
      <c r="B75" s="1" t="s">
        <v>144</v>
      </c>
      <c r="C75" s="1" t="s">
        <v>61</v>
      </c>
      <c r="D75" s="2">
        <v>25</v>
      </c>
      <c r="E75" s="2">
        <v>18</v>
      </c>
      <c r="F75" s="2">
        <v>7</v>
      </c>
      <c r="G75" s="76">
        <v>235000</v>
      </c>
      <c r="H75" s="76">
        <v>170000</v>
      </c>
      <c r="I75" s="76">
        <v>65000</v>
      </c>
      <c r="J75" s="2">
        <v>21</v>
      </c>
      <c r="K75" s="2">
        <v>1</v>
      </c>
      <c r="L75" s="2">
        <v>3</v>
      </c>
      <c r="M75" s="3">
        <v>205000</v>
      </c>
      <c r="N75" s="3">
        <v>9762</v>
      </c>
      <c r="O75" s="36">
        <v>0.71399999999999997</v>
      </c>
      <c r="P75" s="36">
        <v>0.23799999999999999</v>
      </c>
      <c r="Q75" s="36">
        <v>4.8000000000000001E-2</v>
      </c>
      <c r="R75" s="36">
        <v>0.875</v>
      </c>
      <c r="S75" s="36">
        <v>0</v>
      </c>
      <c r="T75" s="36">
        <v>0.125</v>
      </c>
      <c r="U75" s="2">
        <v>4</v>
      </c>
      <c r="V75" s="2">
        <v>1</v>
      </c>
      <c r="W75" s="2">
        <v>0</v>
      </c>
      <c r="X75" s="2">
        <v>1</v>
      </c>
      <c r="Y75" s="76">
        <v>10000</v>
      </c>
      <c r="Z75" s="76">
        <v>0</v>
      </c>
      <c r="AA75" s="76">
        <v>10000</v>
      </c>
      <c r="AB75" s="2">
        <v>2</v>
      </c>
      <c r="AC75" s="2">
        <v>0</v>
      </c>
      <c r="AD75" s="2">
        <v>3</v>
      </c>
      <c r="AE75" s="3">
        <v>20000</v>
      </c>
      <c r="AF75" s="3">
        <v>10000</v>
      </c>
      <c r="AG75" s="36">
        <v>0</v>
      </c>
      <c r="AH75" s="36">
        <v>1</v>
      </c>
      <c r="AI75" s="36">
        <v>0</v>
      </c>
      <c r="AK75" s="70"/>
      <c r="AL75" s="113">
        <f t="shared" si="3"/>
        <v>1</v>
      </c>
      <c r="AM75" s="113">
        <f t="shared" si="4"/>
        <v>1</v>
      </c>
      <c r="AN75" s="113">
        <f t="shared" si="5"/>
        <v>1</v>
      </c>
    </row>
    <row r="76" spans="1:40" x14ac:dyDescent="0.3">
      <c r="A76" s="60">
        <v>44031</v>
      </c>
      <c r="B76" s="1" t="s">
        <v>145</v>
      </c>
      <c r="C76" s="1" t="s">
        <v>146</v>
      </c>
      <c r="D76" s="2">
        <v>735</v>
      </c>
      <c r="E76" s="2">
        <v>618</v>
      </c>
      <c r="F76" s="2">
        <v>117</v>
      </c>
      <c r="G76" s="76">
        <v>6110947</v>
      </c>
      <c r="H76" s="76">
        <v>5114939</v>
      </c>
      <c r="I76" s="76">
        <v>996008</v>
      </c>
      <c r="J76" s="2">
        <v>678</v>
      </c>
      <c r="K76" s="2">
        <v>11</v>
      </c>
      <c r="L76" s="2">
        <v>46</v>
      </c>
      <c r="M76" s="3">
        <v>5696057</v>
      </c>
      <c r="N76" s="3">
        <v>8401</v>
      </c>
      <c r="O76" s="36">
        <v>0.95299999999999996</v>
      </c>
      <c r="P76" s="36">
        <v>1.6E-2</v>
      </c>
      <c r="Q76" s="36">
        <v>3.1E-2</v>
      </c>
      <c r="R76" s="36">
        <v>0.92200000000000004</v>
      </c>
      <c r="S76" s="36">
        <v>1.4999999999999999E-2</v>
      </c>
      <c r="T76" s="36">
        <v>6.3E-2</v>
      </c>
      <c r="U76" s="2">
        <v>49</v>
      </c>
      <c r="V76" s="2">
        <v>25</v>
      </c>
      <c r="W76" s="2">
        <v>14</v>
      </c>
      <c r="X76" s="2">
        <v>11</v>
      </c>
      <c r="Y76" s="76">
        <v>202288</v>
      </c>
      <c r="Z76" s="76">
        <v>117414</v>
      </c>
      <c r="AA76" s="76">
        <v>84874</v>
      </c>
      <c r="AB76" s="2">
        <v>28</v>
      </c>
      <c r="AC76" s="2">
        <v>0</v>
      </c>
      <c r="AD76" s="2">
        <v>46</v>
      </c>
      <c r="AE76" s="3">
        <v>209087</v>
      </c>
      <c r="AF76" s="3">
        <v>7467</v>
      </c>
      <c r="AG76" s="36">
        <v>1</v>
      </c>
      <c r="AH76" s="36">
        <v>0</v>
      </c>
      <c r="AI76" s="36">
        <v>0</v>
      </c>
      <c r="AK76" s="70"/>
      <c r="AL76" s="113">
        <f t="shared" si="3"/>
        <v>1</v>
      </c>
      <c r="AM76" s="113">
        <f t="shared" si="4"/>
        <v>1</v>
      </c>
      <c r="AN76" s="113">
        <f t="shared" si="5"/>
        <v>1</v>
      </c>
    </row>
    <row r="77" spans="1:40" x14ac:dyDescent="0.3">
      <c r="A77" s="60">
        <v>44031</v>
      </c>
      <c r="B77" s="1" t="s">
        <v>147</v>
      </c>
      <c r="C77" s="1" t="s">
        <v>148</v>
      </c>
      <c r="D77" s="2">
        <v>7188</v>
      </c>
      <c r="E77" s="2">
        <v>5537</v>
      </c>
      <c r="F77" s="2">
        <v>1651</v>
      </c>
      <c r="G77" s="76">
        <v>54198220</v>
      </c>
      <c r="H77" s="76">
        <v>40579139</v>
      </c>
      <c r="I77" s="76">
        <v>13619081</v>
      </c>
      <c r="J77" s="2">
        <v>6821</v>
      </c>
      <c r="K77" s="2">
        <v>224</v>
      </c>
      <c r="L77" s="2">
        <v>143</v>
      </c>
      <c r="M77" s="3">
        <v>49737457</v>
      </c>
      <c r="N77" s="3">
        <v>7292</v>
      </c>
      <c r="O77" s="36">
        <v>1</v>
      </c>
      <c r="P77" s="36">
        <v>0</v>
      </c>
      <c r="Q77" s="36">
        <v>0</v>
      </c>
      <c r="R77" s="36">
        <v>0.95099999999999996</v>
      </c>
      <c r="S77" s="36">
        <v>2.9000000000000001E-2</v>
      </c>
      <c r="T77" s="36">
        <v>0.02</v>
      </c>
      <c r="U77" s="2">
        <v>195</v>
      </c>
      <c r="V77" s="2">
        <v>466</v>
      </c>
      <c r="W77" s="2">
        <v>107</v>
      </c>
      <c r="X77" s="2">
        <v>359</v>
      </c>
      <c r="Y77" s="76">
        <v>3749626</v>
      </c>
      <c r="Z77" s="76">
        <v>881222</v>
      </c>
      <c r="AA77" s="76">
        <v>2868404</v>
      </c>
      <c r="AB77" s="2">
        <v>492</v>
      </c>
      <c r="AC77" s="2">
        <v>26</v>
      </c>
      <c r="AD77" s="2">
        <v>143</v>
      </c>
      <c r="AE77" s="3">
        <v>3708834</v>
      </c>
      <c r="AF77" s="3">
        <v>7538</v>
      </c>
      <c r="AG77" s="36">
        <v>1</v>
      </c>
      <c r="AH77" s="36">
        <v>0</v>
      </c>
      <c r="AI77" s="36">
        <v>0</v>
      </c>
      <c r="AK77" s="70"/>
      <c r="AL77" s="113">
        <f t="shared" si="3"/>
        <v>1</v>
      </c>
      <c r="AM77" s="113">
        <f t="shared" si="4"/>
        <v>1</v>
      </c>
      <c r="AN77" s="113">
        <f t="shared" si="5"/>
        <v>1</v>
      </c>
    </row>
    <row r="78" spans="1:40" x14ac:dyDescent="0.3">
      <c r="A78" s="60">
        <v>44031</v>
      </c>
      <c r="B78" s="1" t="s">
        <v>149</v>
      </c>
      <c r="C78" s="1" t="s">
        <v>150</v>
      </c>
      <c r="D78" s="2">
        <v>12683</v>
      </c>
      <c r="E78" s="2">
        <v>8823</v>
      </c>
      <c r="F78" s="2">
        <v>3860</v>
      </c>
      <c r="G78" s="76">
        <v>112093507.23999999</v>
      </c>
      <c r="H78" s="76">
        <v>76033776.239999995</v>
      </c>
      <c r="I78" s="76">
        <v>36059731</v>
      </c>
      <c r="J78" s="2">
        <v>11349</v>
      </c>
      <c r="K78" s="2">
        <v>135</v>
      </c>
      <c r="L78" s="2">
        <v>1199</v>
      </c>
      <c r="M78" s="3">
        <v>100235967</v>
      </c>
      <c r="N78" s="3">
        <v>8832</v>
      </c>
      <c r="O78" s="36">
        <v>0.878</v>
      </c>
      <c r="P78" s="36">
        <v>0.114</v>
      </c>
      <c r="Q78" s="36">
        <v>8.0000000000000002E-3</v>
      </c>
      <c r="R78" s="36">
        <v>0.89500000000000002</v>
      </c>
      <c r="S78" s="36">
        <v>0.01</v>
      </c>
      <c r="T78" s="36">
        <v>9.5000000000000001E-2</v>
      </c>
      <c r="U78" s="2">
        <v>1369</v>
      </c>
      <c r="V78" s="2">
        <v>753</v>
      </c>
      <c r="W78" s="2">
        <v>188</v>
      </c>
      <c r="X78" s="2">
        <v>565</v>
      </c>
      <c r="Y78" s="76">
        <v>6643084</v>
      </c>
      <c r="Z78" s="76">
        <v>1470310</v>
      </c>
      <c r="AA78" s="76">
        <v>5172774</v>
      </c>
      <c r="AB78" s="2">
        <v>906</v>
      </c>
      <c r="AC78" s="2">
        <v>17</v>
      </c>
      <c r="AD78" s="2">
        <v>1199</v>
      </c>
      <c r="AE78" s="3">
        <v>7963270</v>
      </c>
      <c r="AF78" s="3">
        <v>8789</v>
      </c>
      <c r="AG78" s="36">
        <v>0.94599999999999995</v>
      </c>
      <c r="AH78" s="36">
        <v>3.7999999999999999E-2</v>
      </c>
      <c r="AI78" s="36">
        <v>1.7000000000000001E-2</v>
      </c>
      <c r="AK78" s="70"/>
      <c r="AL78" s="113">
        <f t="shared" si="3"/>
        <v>1</v>
      </c>
      <c r="AM78" s="113">
        <f t="shared" si="4"/>
        <v>1</v>
      </c>
      <c r="AN78" s="113">
        <f t="shared" si="5"/>
        <v>1.0009999999999999</v>
      </c>
    </row>
    <row r="79" spans="1:40" x14ac:dyDescent="0.3">
      <c r="A79" s="60">
        <v>44031</v>
      </c>
      <c r="B79" s="1" t="s">
        <v>151</v>
      </c>
      <c r="C79" s="1" t="s">
        <v>152</v>
      </c>
      <c r="D79" s="2">
        <v>33</v>
      </c>
      <c r="E79" s="2">
        <v>24</v>
      </c>
      <c r="F79" s="2">
        <v>9</v>
      </c>
      <c r="G79" s="76">
        <v>308376.23</v>
      </c>
      <c r="H79" s="76">
        <v>218376.22999999998</v>
      </c>
      <c r="I79" s="76">
        <v>90000</v>
      </c>
      <c r="J79" s="2">
        <v>22</v>
      </c>
      <c r="K79" s="2">
        <v>0</v>
      </c>
      <c r="L79" s="2">
        <v>11</v>
      </c>
      <c r="M79" s="3">
        <v>204126</v>
      </c>
      <c r="N79" s="3">
        <v>9278</v>
      </c>
      <c r="O79" s="36">
        <v>0.36399999999999999</v>
      </c>
      <c r="P79" s="36">
        <v>0.63600000000000001</v>
      </c>
      <c r="Q79" s="36">
        <v>0</v>
      </c>
      <c r="R79" s="36">
        <v>0.66700000000000004</v>
      </c>
      <c r="S79" s="36">
        <v>0</v>
      </c>
      <c r="T79" s="36">
        <v>0.33300000000000002</v>
      </c>
      <c r="U79" s="2">
        <v>9</v>
      </c>
      <c r="V79" s="2">
        <v>2</v>
      </c>
      <c r="W79" s="2">
        <v>1</v>
      </c>
      <c r="X79" s="2">
        <v>1</v>
      </c>
      <c r="Y79" s="76">
        <v>14250</v>
      </c>
      <c r="Z79" s="76">
        <v>4250</v>
      </c>
      <c r="AA79" s="76">
        <v>10000</v>
      </c>
      <c r="AB79" s="2">
        <v>0</v>
      </c>
      <c r="AC79" s="2">
        <v>0</v>
      </c>
      <c r="AD79" s="2">
        <v>11</v>
      </c>
      <c r="AE79" s="3">
        <v>0</v>
      </c>
      <c r="AF79" s="3">
        <v>0</v>
      </c>
      <c r="AG79" s="36">
        <v>0</v>
      </c>
      <c r="AH79" s="36">
        <v>0</v>
      </c>
      <c r="AI79" s="36">
        <v>0</v>
      </c>
      <c r="AK79" s="70"/>
      <c r="AL79" s="113">
        <f t="shared" si="3"/>
        <v>1</v>
      </c>
      <c r="AM79" s="113">
        <f t="shared" si="4"/>
        <v>1</v>
      </c>
      <c r="AN79" s="113">
        <f t="shared" si="5"/>
        <v>0</v>
      </c>
    </row>
    <row r="80" spans="1:40" x14ac:dyDescent="0.3">
      <c r="A80" s="60">
        <v>44031</v>
      </c>
      <c r="B80" s="1" t="s">
        <v>153</v>
      </c>
      <c r="C80" s="1" t="s">
        <v>152</v>
      </c>
      <c r="D80" s="2">
        <v>23819</v>
      </c>
      <c r="E80" s="2">
        <v>17021</v>
      </c>
      <c r="F80" s="2">
        <v>6798</v>
      </c>
      <c r="G80" s="76">
        <v>209464338.21000001</v>
      </c>
      <c r="H80" s="76">
        <v>146368929.69999999</v>
      </c>
      <c r="I80" s="76">
        <v>63095408.510000005</v>
      </c>
      <c r="J80" s="2">
        <v>21494</v>
      </c>
      <c r="K80" s="2">
        <v>233</v>
      </c>
      <c r="L80" s="2">
        <v>2092</v>
      </c>
      <c r="M80" s="3">
        <v>187577562</v>
      </c>
      <c r="N80" s="3">
        <v>8727</v>
      </c>
      <c r="O80" s="36">
        <v>0.91300000000000003</v>
      </c>
      <c r="P80" s="36">
        <v>7.6999999999999999E-2</v>
      </c>
      <c r="Q80" s="36">
        <v>1.0999999999999999E-2</v>
      </c>
      <c r="R80" s="36">
        <v>0.90300000000000002</v>
      </c>
      <c r="S80" s="36">
        <v>8.9999999999999993E-3</v>
      </c>
      <c r="T80" s="36">
        <v>8.7999999999999995E-2</v>
      </c>
      <c r="U80" s="2">
        <v>2252</v>
      </c>
      <c r="V80" s="2">
        <v>1388</v>
      </c>
      <c r="W80" s="2">
        <v>451</v>
      </c>
      <c r="X80" s="2">
        <v>937</v>
      </c>
      <c r="Y80" s="76">
        <v>12153185.119999999</v>
      </c>
      <c r="Z80" s="76">
        <v>3790269.0599999996</v>
      </c>
      <c r="AA80" s="76">
        <v>8362916.0599999996</v>
      </c>
      <c r="AB80" s="2">
        <v>1534</v>
      </c>
      <c r="AC80" s="2">
        <v>14</v>
      </c>
      <c r="AD80" s="2">
        <v>2092</v>
      </c>
      <c r="AE80" s="3">
        <v>13165152</v>
      </c>
      <c r="AF80" s="3">
        <v>8582</v>
      </c>
      <c r="AG80" s="36">
        <v>0.92200000000000004</v>
      </c>
      <c r="AH80" s="36">
        <v>4.7E-2</v>
      </c>
      <c r="AI80" s="36">
        <v>3.1E-2</v>
      </c>
      <c r="AK80" s="70"/>
      <c r="AL80" s="113">
        <f t="shared" si="3"/>
        <v>1</v>
      </c>
      <c r="AM80" s="113">
        <f t="shared" si="4"/>
        <v>1.0009999999999999</v>
      </c>
      <c r="AN80" s="113">
        <f t="shared" si="5"/>
        <v>1</v>
      </c>
    </row>
    <row r="81" spans="1:40" x14ac:dyDescent="0.3">
      <c r="A81" s="60">
        <v>44031</v>
      </c>
      <c r="B81" s="1" t="s">
        <v>154</v>
      </c>
      <c r="C81" s="1" t="s">
        <v>155</v>
      </c>
      <c r="D81" s="2">
        <v>1601</v>
      </c>
      <c r="E81" s="2">
        <v>1159</v>
      </c>
      <c r="F81" s="2">
        <v>442</v>
      </c>
      <c r="G81" s="76">
        <v>13698166.129999999</v>
      </c>
      <c r="H81" s="76">
        <v>9704990.129999999</v>
      </c>
      <c r="I81" s="76">
        <v>3993176</v>
      </c>
      <c r="J81" s="2">
        <v>1491</v>
      </c>
      <c r="K81" s="2">
        <v>8</v>
      </c>
      <c r="L81" s="2">
        <v>102</v>
      </c>
      <c r="M81" s="3">
        <v>12639779</v>
      </c>
      <c r="N81" s="3">
        <v>8477</v>
      </c>
      <c r="O81" s="36">
        <v>0.96099999999999997</v>
      </c>
      <c r="P81" s="36">
        <v>0.03</v>
      </c>
      <c r="Q81" s="36">
        <v>8.9999999999999993E-3</v>
      </c>
      <c r="R81" s="36">
        <v>0.93200000000000005</v>
      </c>
      <c r="S81" s="36">
        <v>4.0000000000000001E-3</v>
      </c>
      <c r="T81" s="36">
        <v>6.4000000000000001E-2</v>
      </c>
      <c r="U81" s="2">
        <v>127</v>
      </c>
      <c r="V81" s="2">
        <v>100</v>
      </c>
      <c r="W81" s="2">
        <v>28</v>
      </c>
      <c r="X81" s="2">
        <v>72</v>
      </c>
      <c r="Y81" s="76">
        <v>835215</v>
      </c>
      <c r="Z81" s="76">
        <v>227881</v>
      </c>
      <c r="AA81" s="76">
        <v>607334</v>
      </c>
      <c r="AB81" s="2">
        <v>125</v>
      </c>
      <c r="AC81" s="2">
        <v>0</v>
      </c>
      <c r="AD81" s="2">
        <v>102</v>
      </c>
      <c r="AE81" s="3">
        <v>1085425</v>
      </c>
      <c r="AF81" s="3">
        <v>8683</v>
      </c>
      <c r="AG81" s="36">
        <v>0.76</v>
      </c>
      <c r="AH81" s="36">
        <v>0.2</v>
      </c>
      <c r="AI81" s="36">
        <v>0.04</v>
      </c>
      <c r="AK81" s="70"/>
      <c r="AL81" s="113">
        <f t="shared" si="3"/>
        <v>1</v>
      </c>
      <c r="AM81" s="113">
        <f t="shared" si="4"/>
        <v>1</v>
      </c>
      <c r="AN81" s="113">
        <f t="shared" si="5"/>
        <v>1</v>
      </c>
    </row>
    <row r="82" spans="1:40" x14ac:dyDescent="0.3">
      <c r="A82" s="60">
        <v>44031</v>
      </c>
      <c r="B82" s="1" t="s">
        <v>156</v>
      </c>
      <c r="C82" s="1" t="s">
        <v>23</v>
      </c>
      <c r="D82" s="2">
        <v>16150</v>
      </c>
      <c r="E82" s="2">
        <v>11186</v>
      </c>
      <c r="F82" s="2">
        <v>4964</v>
      </c>
      <c r="G82" s="76">
        <v>141566496</v>
      </c>
      <c r="H82" s="76">
        <v>94703702</v>
      </c>
      <c r="I82" s="76">
        <v>46862794</v>
      </c>
      <c r="J82" s="2">
        <v>15804</v>
      </c>
      <c r="K82" s="2">
        <v>73</v>
      </c>
      <c r="L82" s="2">
        <v>273</v>
      </c>
      <c r="M82" s="3">
        <v>134652360</v>
      </c>
      <c r="N82" s="3">
        <v>8520</v>
      </c>
      <c r="O82" s="36">
        <v>0.99399999999999999</v>
      </c>
      <c r="P82" s="36">
        <v>6.0000000000000001E-3</v>
      </c>
      <c r="Q82" s="36">
        <v>0</v>
      </c>
      <c r="R82" s="36">
        <v>0.98</v>
      </c>
      <c r="S82" s="36">
        <v>3.0000000000000001E-3</v>
      </c>
      <c r="T82" s="36">
        <v>1.7000000000000001E-2</v>
      </c>
      <c r="U82" s="2">
        <v>560</v>
      </c>
      <c r="V82" s="2">
        <v>833</v>
      </c>
      <c r="W82" s="2">
        <v>349</v>
      </c>
      <c r="X82" s="2">
        <v>484</v>
      </c>
      <c r="Y82" s="76">
        <v>7326658</v>
      </c>
      <c r="Z82" s="76">
        <v>2852247</v>
      </c>
      <c r="AA82" s="76">
        <v>4474411</v>
      </c>
      <c r="AB82" s="2">
        <v>1110</v>
      </c>
      <c r="AC82" s="2">
        <v>10</v>
      </c>
      <c r="AD82" s="2">
        <v>273</v>
      </c>
      <c r="AE82" s="3">
        <v>9486191</v>
      </c>
      <c r="AF82" s="3">
        <v>8546</v>
      </c>
      <c r="AG82" s="36">
        <v>0.98499999999999999</v>
      </c>
      <c r="AH82" s="36">
        <v>1.4999999999999999E-2</v>
      </c>
      <c r="AI82" s="36">
        <v>0</v>
      </c>
      <c r="AK82" s="70"/>
      <c r="AL82" s="113">
        <f t="shared" si="3"/>
        <v>1</v>
      </c>
      <c r="AM82" s="113">
        <f t="shared" si="4"/>
        <v>1</v>
      </c>
      <c r="AN82" s="113">
        <f t="shared" si="5"/>
        <v>1</v>
      </c>
    </row>
    <row r="83" spans="1:40" x14ac:dyDescent="0.3">
      <c r="A83" s="60">
        <v>44031</v>
      </c>
      <c r="B83" s="1" t="s">
        <v>157</v>
      </c>
      <c r="C83" s="1" t="s">
        <v>158</v>
      </c>
      <c r="D83" s="2">
        <v>9973</v>
      </c>
      <c r="E83" s="2">
        <v>7862</v>
      </c>
      <c r="F83" s="2">
        <v>2111</v>
      </c>
      <c r="G83" s="76">
        <v>94021131</v>
      </c>
      <c r="H83" s="76">
        <v>73503524</v>
      </c>
      <c r="I83" s="76">
        <v>20517607</v>
      </c>
      <c r="J83" s="2">
        <v>9728</v>
      </c>
      <c r="K83" s="2">
        <v>10</v>
      </c>
      <c r="L83" s="2">
        <v>235</v>
      </c>
      <c r="M83" s="3">
        <v>91797492</v>
      </c>
      <c r="N83" s="3">
        <v>9436</v>
      </c>
      <c r="O83" s="36">
        <v>0.997</v>
      </c>
      <c r="P83" s="36">
        <v>3.0000000000000001E-3</v>
      </c>
      <c r="Q83" s="36">
        <v>0</v>
      </c>
      <c r="R83" s="36">
        <v>0.97599999999999998</v>
      </c>
      <c r="S83" s="36">
        <v>1E-3</v>
      </c>
      <c r="T83" s="36">
        <v>2.4E-2</v>
      </c>
      <c r="U83" s="2">
        <v>329</v>
      </c>
      <c r="V83" s="2">
        <v>691</v>
      </c>
      <c r="W83" s="2">
        <v>429</v>
      </c>
      <c r="X83" s="2">
        <v>262</v>
      </c>
      <c r="Y83" s="76">
        <v>6531185</v>
      </c>
      <c r="Z83" s="76">
        <v>3983325</v>
      </c>
      <c r="AA83" s="76">
        <v>2547860</v>
      </c>
      <c r="AB83" s="2">
        <v>785</v>
      </c>
      <c r="AC83" s="2">
        <v>0</v>
      </c>
      <c r="AD83" s="2">
        <v>235</v>
      </c>
      <c r="AE83" s="3">
        <v>7361093</v>
      </c>
      <c r="AF83" s="3">
        <v>9377</v>
      </c>
      <c r="AG83" s="36">
        <v>0.99399999999999999</v>
      </c>
      <c r="AH83" s="36">
        <v>6.0000000000000001E-3</v>
      </c>
      <c r="AI83" s="36">
        <v>0</v>
      </c>
      <c r="AK83" s="70"/>
      <c r="AL83" s="113">
        <f t="shared" si="3"/>
        <v>1.0009999999999999</v>
      </c>
      <c r="AM83" s="113">
        <f t="shared" si="4"/>
        <v>1</v>
      </c>
      <c r="AN83" s="113">
        <f t="shared" si="5"/>
        <v>1</v>
      </c>
    </row>
    <row r="84" spans="1:40" x14ac:dyDescent="0.3">
      <c r="A84" s="60">
        <v>44031</v>
      </c>
      <c r="B84" s="1" t="s">
        <v>159</v>
      </c>
      <c r="C84" s="1" t="s">
        <v>76</v>
      </c>
      <c r="D84" s="2">
        <v>135723</v>
      </c>
      <c r="E84" s="2">
        <v>100142</v>
      </c>
      <c r="F84" s="2">
        <v>35581</v>
      </c>
      <c r="G84" s="76">
        <v>1062780438</v>
      </c>
      <c r="H84" s="76">
        <v>752322601</v>
      </c>
      <c r="I84" s="76">
        <v>310457837</v>
      </c>
      <c r="J84" s="2">
        <v>127314</v>
      </c>
      <c r="K84" s="2">
        <v>3488</v>
      </c>
      <c r="L84" s="2">
        <v>4921</v>
      </c>
      <c r="M84" s="3">
        <v>998581391</v>
      </c>
      <c r="N84" s="3">
        <v>7843</v>
      </c>
      <c r="O84" s="36">
        <v>0.93899999999999995</v>
      </c>
      <c r="P84" s="36">
        <v>5.2999999999999999E-2</v>
      </c>
      <c r="Q84" s="36">
        <v>8.0000000000000002E-3</v>
      </c>
      <c r="R84" s="36">
        <v>0.93799999999999994</v>
      </c>
      <c r="S84" s="36">
        <v>2.5999999999999999E-2</v>
      </c>
      <c r="T84" s="36">
        <v>3.5999999999999997E-2</v>
      </c>
      <c r="U84" s="2">
        <v>6649</v>
      </c>
      <c r="V84" s="2">
        <v>7659</v>
      </c>
      <c r="W84" s="2">
        <v>2498</v>
      </c>
      <c r="X84" s="2">
        <v>5161</v>
      </c>
      <c r="Y84" s="76">
        <v>59618795</v>
      </c>
      <c r="Z84" s="76">
        <v>17471120</v>
      </c>
      <c r="AA84" s="76">
        <v>42147675</v>
      </c>
      <c r="AB84" s="2">
        <v>8202</v>
      </c>
      <c r="AC84" s="2">
        <v>1185</v>
      </c>
      <c r="AD84" s="2">
        <v>4921</v>
      </c>
      <c r="AE84" s="3">
        <v>63161349</v>
      </c>
      <c r="AF84" s="3">
        <v>7701</v>
      </c>
      <c r="AG84" s="36">
        <v>0.94699999999999995</v>
      </c>
      <c r="AH84" s="36">
        <v>4.1000000000000002E-2</v>
      </c>
      <c r="AI84" s="36">
        <v>1.2E-2</v>
      </c>
      <c r="AK84" s="70"/>
      <c r="AL84" s="113">
        <f t="shared" si="3"/>
        <v>1</v>
      </c>
      <c r="AM84" s="113">
        <f t="shared" si="4"/>
        <v>1</v>
      </c>
      <c r="AN84" s="113">
        <f t="shared" si="5"/>
        <v>1</v>
      </c>
    </row>
    <row r="85" spans="1:40" x14ac:dyDescent="0.3">
      <c r="A85" s="60">
        <v>44031</v>
      </c>
      <c r="B85" s="1" t="s">
        <v>160</v>
      </c>
      <c r="C85" s="1" t="s">
        <v>76</v>
      </c>
      <c r="D85" s="2">
        <v>3064</v>
      </c>
      <c r="E85" s="2">
        <v>2114</v>
      </c>
      <c r="F85" s="2">
        <v>950</v>
      </c>
      <c r="G85" s="76">
        <v>29261316</v>
      </c>
      <c r="H85" s="76">
        <v>20063583</v>
      </c>
      <c r="I85" s="76">
        <v>9197733</v>
      </c>
      <c r="J85" s="2">
        <v>2799</v>
      </c>
      <c r="K85" s="2">
        <v>14</v>
      </c>
      <c r="L85" s="2">
        <v>251</v>
      </c>
      <c r="M85" s="3">
        <v>26631224</v>
      </c>
      <c r="N85" s="3">
        <v>9515</v>
      </c>
      <c r="O85" s="36">
        <v>0.95199999999999996</v>
      </c>
      <c r="P85" s="36">
        <v>4.3999999999999997E-2</v>
      </c>
      <c r="Q85" s="36">
        <v>4.0000000000000001E-3</v>
      </c>
      <c r="R85" s="36">
        <v>0.91400000000000003</v>
      </c>
      <c r="S85" s="36">
        <v>5.0000000000000001E-3</v>
      </c>
      <c r="T85" s="36">
        <v>8.2000000000000003E-2</v>
      </c>
      <c r="U85" s="2">
        <v>461</v>
      </c>
      <c r="V85" s="2">
        <v>184</v>
      </c>
      <c r="W85" s="2">
        <v>43</v>
      </c>
      <c r="X85" s="2">
        <v>141</v>
      </c>
      <c r="Y85" s="76">
        <v>1778412</v>
      </c>
      <c r="Z85" s="76">
        <v>428000</v>
      </c>
      <c r="AA85" s="76">
        <v>1350412</v>
      </c>
      <c r="AB85" s="2">
        <v>393</v>
      </c>
      <c r="AC85" s="2">
        <v>1</v>
      </c>
      <c r="AD85" s="2">
        <v>251</v>
      </c>
      <c r="AE85" s="3">
        <v>3726147</v>
      </c>
      <c r="AF85" s="3">
        <v>9481</v>
      </c>
      <c r="AG85" s="36">
        <v>0.84199999999999997</v>
      </c>
      <c r="AH85" s="36">
        <v>0.158</v>
      </c>
      <c r="AI85" s="36">
        <v>0</v>
      </c>
      <c r="AK85" s="70"/>
      <c r="AL85" s="113">
        <f t="shared" si="3"/>
        <v>1.0010000000000001</v>
      </c>
      <c r="AM85" s="113">
        <f t="shared" si="4"/>
        <v>1</v>
      </c>
      <c r="AN85" s="113">
        <f t="shared" si="5"/>
        <v>1</v>
      </c>
    </row>
    <row r="86" spans="1:40" x14ac:dyDescent="0.3">
      <c r="A86" s="60">
        <v>44031</v>
      </c>
      <c r="B86" s="1" t="s">
        <v>161</v>
      </c>
      <c r="C86" s="1" t="s">
        <v>162</v>
      </c>
      <c r="D86" s="2">
        <v>56707</v>
      </c>
      <c r="E86" s="2">
        <v>40534</v>
      </c>
      <c r="F86" s="2">
        <v>16173</v>
      </c>
      <c r="G86" s="76">
        <v>480207952</v>
      </c>
      <c r="H86" s="76">
        <v>336620084</v>
      </c>
      <c r="I86" s="76">
        <v>143587868</v>
      </c>
      <c r="J86" s="2">
        <v>53538</v>
      </c>
      <c r="K86" s="2">
        <v>588</v>
      </c>
      <c r="L86" s="2">
        <v>2581</v>
      </c>
      <c r="M86" s="3">
        <v>455236342</v>
      </c>
      <c r="N86" s="3">
        <v>8503</v>
      </c>
      <c r="O86" s="36">
        <v>0.98099999999999998</v>
      </c>
      <c r="P86" s="36">
        <v>1.2E-2</v>
      </c>
      <c r="Q86" s="36">
        <v>7.0000000000000001E-3</v>
      </c>
      <c r="R86" s="36">
        <v>0.94399999999999995</v>
      </c>
      <c r="S86" s="36">
        <v>0.01</v>
      </c>
      <c r="T86" s="36">
        <v>4.5999999999999999E-2</v>
      </c>
      <c r="U86" s="2">
        <v>5652</v>
      </c>
      <c r="V86" s="2">
        <v>3172</v>
      </c>
      <c r="W86" s="2">
        <v>1015</v>
      </c>
      <c r="X86" s="2">
        <v>2157</v>
      </c>
      <c r="Y86" s="76">
        <v>24968457</v>
      </c>
      <c r="Z86" s="76">
        <v>7617549</v>
      </c>
      <c r="AA86" s="76">
        <v>17350908</v>
      </c>
      <c r="AB86" s="2">
        <v>6223</v>
      </c>
      <c r="AC86" s="2">
        <v>20</v>
      </c>
      <c r="AD86" s="2">
        <v>2581</v>
      </c>
      <c r="AE86" s="3">
        <v>51711655</v>
      </c>
      <c r="AF86" s="3">
        <v>8310</v>
      </c>
      <c r="AG86" s="36">
        <v>0.99099999999999999</v>
      </c>
      <c r="AH86" s="36">
        <v>6.0000000000000001E-3</v>
      </c>
      <c r="AI86" s="36">
        <v>3.0000000000000001E-3</v>
      </c>
      <c r="AK86" s="70"/>
      <c r="AL86" s="113">
        <f t="shared" si="3"/>
        <v>1</v>
      </c>
      <c r="AM86" s="113">
        <f t="shared" si="4"/>
        <v>1</v>
      </c>
      <c r="AN86" s="113">
        <f t="shared" si="5"/>
        <v>1</v>
      </c>
    </row>
    <row r="87" spans="1:40" x14ac:dyDescent="0.3">
      <c r="A87" s="60">
        <v>44031</v>
      </c>
      <c r="B87" s="1" t="s">
        <v>164</v>
      </c>
      <c r="C87" s="1" t="s">
        <v>84</v>
      </c>
      <c r="D87" s="2">
        <v>5669</v>
      </c>
      <c r="E87" s="2">
        <v>4235</v>
      </c>
      <c r="F87" s="2">
        <v>1434</v>
      </c>
      <c r="G87" s="76">
        <v>45197524.810000002</v>
      </c>
      <c r="H87" s="76">
        <v>32723427.810000002</v>
      </c>
      <c r="I87" s="76">
        <v>12474097</v>
      </c>
      <c r="J87" s="2">
        <v>5244</v>
      </c>
      <c r="K87" s="2">
        <v>66</v>
      </c>
      <c r="L87" s="2">
        <v>359</v>
      </c>
      <c r="M87" s="3">
        <v>40780092</v>
      </c>
      <c r="N87" s="3">
        <v>7777</v>
      </c>
      <c r="O87" s="36">
        <v>0.92300000000000004</v>
      </c>
      <c r="P87" s="36">
        <v>6.8000000000000005E-2</v>
      </c>
      <c r="Q87" s="36">
        <v>0.01</v>
      </c>
      <c r="R87" s="36">
        <v>0.92600000000000005</v>
      </c>
      <c r="S87" s="36">
        <v>1.0999999999999999E-2</v>
      </c>
      <c r="T87" s="36">
        <v>6.3E-2</v>
      </c>
      <c r="U87" s="2">
        <v>424</v>
      </c>
      <c r="V87" s="2">
        <v>380</v>
      </c>
      <c r="W87" s="2">
        <v>133</v>
      </c>
      <c r="X87" s="2">
        <v>247</v>
      </c>
      <c r="Y87" s="76">
        <v>2995492</v>
      </c>
      <c r="Z87" s="76">
        <v>937061</v>
      </c>
      <c r="AA87" s="76">
        <v>2058431</v>
      </c>
      <c r="AB87" s="2">
        <v>442</v>
      </c>
      <c r="AC87" s="2">
        <v>3</v>
      </c>
      <c r="AD87" s="2">
        <v>359</v>
      </c>
      <c r="AE87" s="3">
        <v>3276545</v>
      </c>
      <c r="AF87" s="3">
        <v>7413</v>
      </c>
      <c r="AG87" s="36">
        <v>0.88200000000000001</v>
      </c>
      <c r="AH87" s="36">
        <v>0.09</v>
      </c>
      <c r="AI87" s="36">
        <v>2.7E-2</v>
      </c>
      <c r="AK87" s="70"/>
      <c r="AL87" s="113">
        <f t="shared" si="3"/>
        <v>1</v>
      </c>
      <c r="AM87" s="113">
        <f t="shared" si="4"/>
        <v>1.0010000000000001</v>
      </c>
      <c r="AN87" s="113">
        <f t="shared" si="5"/>
        <v>0.999</v>
      </c>
    </row>
    <row r="88" spans="1:40" x14ac:dyDescent="0.3">
      <c r="A88" s="60">
        <v>44031</v>
      </c>
      <c r="B88" s="1" t="s">
        <v>167</v>
      </c>
      <c r="C88" s="1" t="s">
        <v>166</v>
      </c>
      <c r="D88" s="2">
        <v>8987</v>
      </c>
      <c r="E88" s="2">
        <v>5753</v>
      </c>
      <c r="F88" s="2">
        <v>3234</v>
      </c>
      <c r="G88" s="76">
        <v>78362555</v>
      </c>
      <c r="H88" s="76">
        <v>49881864</v>
      </c>
      <c r="I88" s="76">
        <v>28480691</v>
      </c>
      <c r="J88" s="2">
        <v>8679</v>
      </c>
      <c r="K88" s="2">
        <v>150</v>
      </c>
      <c r="L88" s="2">
        <v>358</v>
      </c>
      <c r="M88" s="3">
        <v>74741026</v>
      </c>
      <c r="N88" s="3">
        <v>8612</v>
      </c>
      <c r="O88" s="36">
        <v>0.98499999999999999</v>
      </c>
      <c r="P88" s="36">
        <v>8.9999999999999993E-3</v>
      </c>
      <c r="Q88" s="36">
        <v>6.0000000000000001E-3</v>
      </c>
      <c r="R88" s="36">
        <v>0.96599999999999997</v>
      </c>
      <c r="S88" s="36">
        <v>1.6E-2</v>
      </c>
      <c r="T88" s="36">
        <v>0.04</v>
      </c>
      <c r="U88" s="2">
        <v>619</v>
      </c>
      <c r="V88" s="2">
        <v>828</v>
      </c>
      <c r="W88" s="2">
        <v>301</v>
      </c>
      <c r="X88" s="2">
        <v>527</v>
      </c>
      <c r="Y88" s="76">
        <v>7057399</v>
      </c>
      <c r="Z88" s="76">
        <v>2500744</v>
      </c>
      <c r="AA88" s="76">
        <v>4556655</v>
      </c>
      <c r="AB88" s="2">
        <v>1079</v>
      </c>
      <c r="AC88" s="2">
        <v>10</v>
      </c>
      <c r="AD88" s="2">
        <v>358</v>
      </c>
      <c r="AE88" s="3">
        <v>9110611</v>
      </c>
      <c r="AF88" s="3">
        <v>8444</v>
      </c>
      <c r="AG88" s="36">
        <v>0.95499999999999996</v>
      </c>
      <c r="AH88" s="36">
        <v>3.9E-2</v>
      </c>
      <c r="AI88" s="36">
        <v>6.0000000000000001E-3</v>
      </c>
      <c r="AK88" s="70"/>
      <c r="AL88" s="113">
        <f t="shared" si="3"/>
        <v>1.022</v>
      </c>
      <c r="AM88" s="113">
        <f t="shared" si="4"/>
        <v>1</v>
      </c>
      <c r="AN88" s="113">
        <f t="shared" si="5"/>
        <v>1</v>
      </c>
    </row>
    <row r="89" spans="1:40" x14ac:dyDescent="0.3">
      <c r="A89" s="60">
        <v>44031</v>
      </c>
      <c r="B89" s="1" t="s">
        <v>168</v>
      </c>
      <c r="C89" s="1" t="s">
        <v>169</v>
      </c>
      <c r="D89" s="2">
        <v>2246</v>
      </c>
      <c r="E89" s="2">
        <v>1621</v>
      </c>
      <c r="F89" s="2">
        <v>625</v>
      </c>
      <c r="G89" s="76">
        <v>18800630</v>
      </c>
      <c r="H89" s="76">
        <v>13275905</v>
      </c>
      <c r="I89" s="76">
        <v>5524725</v>
      </c>
      <c r="J89" s="2">
        <v>2129</v>
      </c>
      <c r="K89" s="2">
        <v>16</v>
      </c>
      <c r="L89" s="2">
        <v>101</v>
      </c>
      <c r="M89" s="3">
        <v>17790463</v>
      </c>
      <c r="N89" s="3">
        <v>8356</v>
      </c>
      <c r="O89" s="36">
        <v>0.98199999999999998</v>
      </c>
      <c r="P89" s="36">
        <v>1.2999999999999999E-2</v>
      </c>
      <c r="Q89" s="36">
        <v>5.0000000000000001E-3</v>
      </c>
      <c r="R89" s="36">
        <v>0.94799999999999995</v>
      </c>
      <c r="S89" s="36">
        <v>7.0000000000000001E-3</v>
      </c>
      <c r="T89" s="36">
        <v>4.4999999999999998E-2</v>
      </c>
      <c r="U89" s="2">
        <v>259</v>
      </c>
      <c r="V89" s="2">
        <v>128</v>
      </c>
      <c r="W89" s="2">
        <v>48</v>
      </c>
      <c r="X89" s="2">
        <v>80</v>
      </c>
      <c r="Y89" s="76">
        <v>1086637</v>
      </c>
      <c r="Z89" s="76">
        <v>384989</v>
      </c>
      <c r="AA89" s="76">
        <v>701648</v>
      </c>
      <c r="AB89" s="2">
        <v>284</v>
      </c>
      <c r="AC89" s="2">
        <v>2</v>
      </c>
      <c r="AD89" s="2">
        <v>101</v>
      </c>
      <c r="AE89" s="3">
        <v>2344263</v>
      </c>
      <c r="AF89" s="3">
        <v>8254</v>
      </c>
      <c r="AG89" s="36">
        <v>0.996</v>
      </c>
      <c r="AH89" s="36">
        <v>4.0000000000000001E-3</v>
      </c>
      <c r="AI89" s="36">
        <v>0</v>
      </c>
      <c r="AK89" s="70"/>
      <c r="AL89" s="113">
        <f t="shared" si="3"/>
        <v>1</v>
      </c>
      <c r="AM89" s="113">
        <f t="shared" si="4"/>
        <v>1</v>
      </c>
      <c r="AN89" s="113">
        <f t="shared" si="5"/>
        <v>1</v>
      </c>
    </row>
    <row r="90" spans="1:40" x14ac:dyDescent="0.3">
      <c r="A90" s="60">
        <v>44031</v>
      </c>
      <c r="B90" s="1" t="s">
        <v>170</v>
      </c>
      <c r="C90" s="1" t="s">
        <v>171</v>
      </c>
      <c r="D90" s="2">
        <v>6720</v>
      </c>
      <c r="E90" s="2">
        <v>4497</v>
      </c>
      <c r="F90" s="2">
        <v>2223</v>
      </c>
      <c r="G90" s="76">
        <v>63793207.580000006</v>
      </c>
      <c r="H90" s="76">
        <v>42603557.620000005</v>
      </c>
      <c r="I90" s="76">
        <v>21189649.960000001</v>
      </c>
      <c r="J90" s="2">
        <v>6606</v>
      </c>
      <c r="K90" s="2">
        <v>10</v>
      </c>
      <c r="L90" s="2">
        <v>104</v>
      </c>
      <c r="M90" s="3">
        <v>62834148</v>
      </c>
      <c r="N90" s="3">
        <v>9512</v>
      </c>
      <c r="O90" s="36">
        <v>0.98699999999999999</v>
      </c>
      <c r="P90" s="36">
        <v>1.0999999999999999E-2</v>
      </c>
      <c r="Q90" s="36">
        <v>2E-3</v>
      </c>
      <c r="R90" s="36">
        <v>0.98299999999999998</v>
      </c>
      <c r="S90" s="36">
        <v>1E-3</v>
      </c>
      <c r="T90" s="36">
        <v>1.4999999999999999E-2</v>
      </c>
      <c r="U90" s="2">
        <v>110</v>
      </c>
      <c r="V90" s="2">
        <v>397</v>
      </c>
      <c r="W90" s="2">
        <v>92</v>
      </c>
      <c r="X90" s="2">
        <v>305</v>
      </c>
      <c r="Y90" s="76">
        <v>3745696.02</v>
      </c>
      <c r="Z90" s="76">
        <v>842690.54</v>
      </c>
      <c r="AA90" s="76">
        <v>2903005.48</v>
      </c>
      <c r="AB90" s="2">
        <v>402</v>
      </c>
      <c r="AC90" s="2">
        <v>1</v>
      </c>
      <c r="AD90" s="2">
        <v>104</v>
      </c>
      <c r="AE90" s="3">
        <v>3751668</v>
      </c>
      <c r="AF90" s="3">
        <v>9333</v>
      </c>
      <c r="AG90" s="36">
        <v>0.93500000000000005</v>
      </c>
      <c r="AH90" s="36">
        <v>5.1999999999999998E-2</v>
      </c>
      <c r="AI90" s="36">
        <v>1.2E-2</v>
      </c>
      <c r="AK90" s="70"/>
      <c r="AL90" s="113">
        <f t="shared" si="3"/>
        <v>0.999</v>
      </c>
      <c r="AM90" s="113">
        <f t="shared" si="4"/>
        <v>1</v>
      </c>
      <c r="AN90" s="113">
        <f t="shared" si="5"/>
        <v>0.99900000000000011</v>
      </c>
    </row>
    <row r="91" spans="1:40" x14ac:dyDescent="0.3">
      <c r="A91" s="60">
        <v>44031</v>
      </c>
      <c r="B91" s="1" t="s">
        <v>172</v>
      </c>
      <c r="C91" s="1" t="s">
        <v>173</v>
      </c>
      <c r="D91" s="2">
        <v>8848</v>
      </c>
      <c r="E91" s="2">
        <v>6433</v>
      </c>
      <c r="F91" s="2">
        <v>2415</v>
      </c>
      <c r="G91" s="76">
        <v>72730718.039999992</v>
      </c>
      <c r="H91" s="76">
        <v>51408320.039999992</v>
      </c>
      <c r="I91" s="76">
        <v>21322398</v>
      </c>
      <c r="J91" s="2">
        <v>8148</v>
      </c>
      <c r="K91" s="2">
        <v>48</v>
      </c>
      <c r="L91" s="2">
        <v>652</v>
      </c>
      <c r="M91" s="3">
        <v>65974084</v>
      </c>
      <c r="N91" s="3">
        <v>8097</v>
      </c>
      <c r="O91" s="36">
        <v>0.96699999999999997</v>
      </c>
      <c r="P91" s="36">
        <v>2.5999999999999999E-2</v>
      </c>
      <c r="Q91" s="36">
        <v>6.0000000000000001E-3</v>
      </c>
      <c r="R91" s="36">
        <v>0.92100000000000004</v>
      </c>
      <c r="S91" s="36">
        <v>5.0000000000000001E-3</v>
      </c>
      <c r="T91" s="36">
        <v>7.3999999999999996E-2</v>
      </c>
      <c r="U91" s="2">
        <v>751</v>
      </c>
      <c r="V91" s="2">
        <v>528</v>
      </c>
      <c r="W91" s="2">
        <v>204</v>
      </c>
      <c r="X91" s="2">
        <v>324</v>
      </c>
      <c r="Y91" s="76">
        <v>4071882</v>
      </c>
      <c r="Z91" s="76">
        <v>1422919</v>
      </c>
      <c r="AA91" s="76">
        <v>2648963</v>
      </c>
      <c r="AB91" s="2">
        <v>626</v>
      </c>
      <c r="AC91" s="2">
        <v>1</v>
      </c>
      <c r="AD91" s="2">
        <v>652</v>
      </c>
      <c r="AE91" s="3">
        <v>4812266</v>
      </c>
      <c r="AF91" s="3">
        <v>7687</v>
      </c>
      <c r="AG91" s="36">
        <v>0.83099999999999996</v>
      </c>
      <c r="AH91" s="36">
        <v>0.14499999999999999</v>
      </c>
      <c r="AI91" s="36">
        <v>2.4E-2</v>
      </c>
      <c r="AK91" s="70"/>
      <c r="AL91" s="113">
        <f t="shared" si="3"/>
        <v>1</v>
      </c>
      <c r="AM91" s="113">
        <f t="shared" si="4"/>
        <v>0.999</v>
      </c>
      <c r="AN91" s="113">
        <f t="shared" si="5"/>
        <v>1</v>
      </c>
    </row>
    <row r="92" spans="1:40" x14ac:dyDescent="0.3">
      <c r="A92" s="60">
        <v>44031</v>
      </c>
      <c r="B92" s="1" t="s">
        <v>270</v>
      </c>
      <c r="C92" s="1" t="s">
        <v>281</v>
      </c>
      <c r="D92" s="2">
        <v>124</v>
      </c>
      <c r="E92" s="2">
        <v>124</v>
      </c>
      <c r="F92" s="2">
        <v>0</v>
      </c>
      <c r="G92" s="76">
        <v>547579</v>
      </c>
      <c r="H92" s="76">
        <v>547579</v>
      </c>
      <c r="I92" s="76">
        <v>0</v>
      </c>
      <c r="J92" s="2">
        <v>0</v>
      </c>
      <c r="K92" s="2">
        <v>124</v>
      </c>
      <c r="L92" s="2">
        <v>0</v>
      </c>
      <c r="M92" s="3">
        <v>0</v>
      </c>
      <c r="N92" s="3">
        <v>0</v>
      </c>
      <c r="O92" s="36">
        <v>0</v>
      </c>
      <c r="P92" s="36">
        <v>0</v>
      </c>
      <c r="Q92" s="36">
        <v>0</v>
      </c>
      <c r="R92" s="36">
        <v>0</v>
      </c>
      <c r="S92" s="36">
        <v>1</v>
      </c>
      <c r="T92" s="36">
        <v>0</v>
      </c>
      <c r="U92" s="2">
        <v>0</v>
      </c>
      <c r="V92" s="2">
        <v>5</v>
      </c>
      <c r="W92" s="2">
        <v>5</v>
      </c>
      <c r="X92" s="2">
        <v>0</v>
      </c>
      <c r="Y92" s="76">
        <v>31928</v>
      </c>
      <c r="Z92" s="76">
        <v>31928</v>
      </c>
      <c r="AA92" s="76">
        <v>0</v>
      </c>
      <c r="AB92" s="2">
        <v>0</v>
      </c>
      <c r="AC92" s="2">
        <v>5</v>
      </c>
      <c r="AD92" s="2">
        <v>0</v>
      </c>
      <c r="AE92" s="3">
        <v>0</v>
      </c>
      <c r="AF92" s="3">
        <v>0</v>
      </c>
      <c r="AG92" s="36">
        <v>0</v>
      </c>
      <c r="AH92" s="36">
        <v>0</v>
      </c>
      <c r="AI92" s="36">
        <v>0</v>
      </c>
      <c r="AK92" s="70"/>
      <c r="AL92" s="113">
        <f t="shared" si="3"/>
        <v>1</v>
      </c>
      <c r="AM92" s="113">
        <f t="shared" si="4"/>
        <v>0</v>
      </c>
      <c r="AN92" s="113">
        <f t="shared" si="5"/>
        <v>0</v>
      </c>
    </row>
    <row r="93" spans="1:40" x14ac:dyDescent="0.3">
      <c r="A93" s="60">
        <v>44031</v>
      </c>
      <c r="B93" s="1" t="s">
        <v>175</v>
      </c>
      <c r="C93" s="1" t="s">
        <v>176</v>
      </c>
      <c r="D93" s="2">
        <v>1999</v>
      </c>
      <c r="E93" s="2">
        <v>1417</v>
      </c>
      <c r="F93" s="2">
        <v>582</v>
      </c>
      <c r="G93" s="76">
        <v>18542404</v>
      </c>
      <c r="H93" s="76">
        <v>13114845</v>
      </c>
      <c r="I93" s="76">
        <v>5427559</v>
      </c>
      <c r="J93" s="2">
        <v>1772</v>
      </c>
      <c r="K93" s="2">
        <v>29</v>
      </c>
      <c r="L93" s="2">
        <v>198</v>
      </c>
      <c r="M93" s="3">
        <v>16319284</v>
      </c>
      <c r="N93" s="3">
        <v>9210</v>
      </c>
      <c r="O93" s="36">
        <v>0.57399999999999995</v>
      </c>
      <c r="P93" s="36">
        <v>0.33700000000000002</v>
      </c>
      <c r="Q93" s="36">
        <v>8.8999999999999996E-2</v>
      </c>
      <c r="R93" s="36">
        <v>0.88700000000000001</v>
      </c>
      <c r="S93" s="36">
        <v>1.4E-2</v>
      </c>
      <c r="T93" s="36">
        <v>9.9000000000000005E-2</v>
      </c>
      <c r="U93" s="2">
        <v>436</v>
      </c>
      <c r="V93" s="2">
        <v>137</v>
      </c>
      <c r="W93" s="2">
        <v>37</v>
      </c>
      <c r="X93" s="2">
        <v>100</v>
      </c>
      <c r="Y93" s="76">
        <v>1280085</v>
      </c>
      <c r="Z93" s="76">
        <v>354915</v>
      </c>
      <c r="AA93" s="76">
        <v>925170</v>
      </c>
      <c r="AB93" s="2">
        <v>375</v>
      </c>
      <c r="AC93" s="2">
        <v>0</v>
      </c>
      <c r="AD93" s="2">
        <v>198</v>
      </c>
      <c r="AE93" s="3">
        <v>3487417</v>
      </c>
      <c r="AF93" s="3">
        <v>9300</v>
      </c>
      <c r="AG93" s="36">
        <v>0.307</v>
      </c>
      <c r="AH93" s="36">
        <v>0.63700000000000001</v>
      </c>
      <c r="AI93" s="36">
        <v>5.6000000000000001E-2</v>
      </c>
      <c r="AK93" s="70"/>
      <c r="AL93" s="113">
        <f t="shared" si="3"/>
        <v>1</v>
      </c>
      <c r="AM93" s="113">
        <f t="shared" si="4"/>
        <v>1</v>
      </c>
      <c r="AN93" s="113">
        <f t="shared" si="5"/>
        <v>1</v>
      </c>
    </row>
    <row r="94" spans="1:40" x14ac:dyDescent="0.3">
      <c r="A94" s="60">
        <v>44031</v>
      </c>
      <c r="B94" s="1" t="s">
        <v>179</v>
      </c>
      <c r="C94" s="1" t="s">
        <v>104</v>
      </c>
      <c r="D94" s="2">
        <v>70</v>
      </c>
      <c r="E94" s="2">
        <v>54</v>
      </c>
      <c r="F94" s="2">
        <v>16</v>
      </c>
      <c r="G94" s="76">
        <v>643891</v>
      </c>
      <c r="H94" s="76">
        <v>498890</v>
      </c>
      <c r="I94" s="76">
        <v>145001</v>
      </c>
      <c r="J94" s="2">
        <v>68</v>
      </c>
      <c r="K94" s="2">
        <v>1</v>
      </c>
      <c r="L94" s="2">
        <v>1</v>
      </c>
      <c r="M94" s="3">
        <v>623891</v>
      </c>
      <c r="N94" s="3">
        <v>9175</v>
      </c>
      <c r="O94" s="36">
        <v>0.97099999999999997</v>
      </c>
      <c r="P94" s="36">
        <v>0</v>
      </c>
      <c r="Q94" s="36">
        <v>2.9000000000000001E-2</v>
      </c>
      <c r="R94" s="36">
        <v>0.97099999999999997</v>
      </c>
      <c r="S94" s="36">
        <v>1.4E-2</v>
      </c>
      <c r="T94" s="36">
        <v>1.4E-2</v>
      </c>
      <c r="U94" s="2">
        <v>8</v>
      </c>
      <c r="V94" s="2">
        <v>2</v>
      </c>
      <c r="W94" s="2">
        <v>1</v>
      </c>
      <c r="X94" s="2">
        <v>1</v>
      </c>
      <c r="Y94" s="76">
        <v>20000</v>
      </c>
      <c r="Z94" s="76">
        <v>10000</v>
      </c>
      <c r="AA94" s="76">
        <v>10000</v>
      </c>
      <c r="AB94" s="2">
        <v>9</v>
      </c>
      <c r="AC94" s="2">
        <v>0</v>
      </c>
      <c r="AD94" s="2">
        <v>1</v>
      </c>
      <c r="AE94" s="3">
        <v>84799</v>
      </c>
      <c r="AF94" s="3">
        <v>9422</v>
      </c>
      <c r="AG94" s="36">
        <v>1</v>
      </c>
      <c r="AH94" s="36">
        <v>0</v>
      </c>
      <c r="AI94" s="36">
        <v>0</v>
      </c>
      <c r="AK94" s="70"/>
      <c r="AL94" s="113">
        <f t="shared" si="3"/>
        <v>0.999</v>
      </c>
      <c r="AM94" s="113">
        <f t="shared" si="4"/>
        <v>1</v>
      </c>
      <c r="AN94" s="113">
        <f t="shared" si="5"/>
        <v>1</v>
      </c>
    </row>
    <row r="95" spans="1:40" x14ac:dyDescent="0.3">
      <c r="A95" s="60">
        <v>44031</v>
      </c>
      <c r="B95" s="1" t="s">
        <v>181</v>
      </c>
      <c r="C95" s="1" t="s">
        <v>25</v>
      </c>
      <c r="D95" s="2">
        <v>680</v>
      </c>
      <c r="E95" s="2">
        <v>474</v>
      </c>
      <c r="F95" s="2">
        <v>206</v>
      </c>
      <c r="G95" s="76">
        <v>6477668</v>
      </c>
      <c r="H95" s="76">
        <v>4502931</v>
      </c>
      <c r="I95" s="76">
        <v>1974737</v>
      </c>
      <c r="J95" s="2">
        <v>670</v>
      </c>
      <c r="K95" s="2">
        <v>6</v>
      </c>
      <c r="L95" s="2">
        <v>4</v>
      </c>
      <c r="M95" s="3">
        <v>6413655</v>
      </c>
      <c r="N95" s="3">
        <v>9573</v>
      </c>
      <c r="O95" s="36">
        <v>0.95799999999999996</v>
      </c>
      <c r="P95" s="36">
        <v>0.03</v>
      </c>
      <c r="Q95" s="36">
        <v>1.2E-2</v>
      </c>
      <c r="R95" s="36">
        <v>0.98699999999999999</v>
      </c>
      <c r="S95" s="36">
        <v>7.0000000000000001E-3</v>
      </c>
      <c r="T95" s="36">
        <v>6.0000000000000001E-3</v>
      </c>
      <c r="U95" s="2">
        <v>4</v>
      </c>
      <c r="V95" s="2">
        <v>44</v>
      </c>
      <c r="W95" s="2">
        <v>12</v>
      </c>
      <c r="X95" s="2">
        <v>32</v>
      </c>
      <c r="Y95" s="76">
        <v>402281</v>
      </c>
      <c r="Z95" s="76">
        <v>111000</v>
      </c>
      <c r="AA95" s="76">
        <v>291281</v>
      </c>
      <c r="AB95" s="2">
        <v>44</v>
      </c>
      <c r="AC95" s="2">
        <v>0</v>
      </c>
      <c r="AD95" s="2">
        <v>4</v>
      </c>
      <c r="AE95" s="3">
        <v>400812</v>
      </c>
      <c r="AF95" s="3">
        <v>9109</v>
      </c>
      <c r="AG95" s="36">
        <v>0.97699999999999998</v>
      </c>
      <c r="AH95" s="36">
        <v>0</v>
      </c>
      <c r="AI95" s="36">
        <v>2.3E-2</v>
      </c>
      <c r="AK95" s="70"/>
      <c r="AL95" s="113">
        <f t="shared" si="3"/>
        <v>1</v>
      </c>
      <c r="AM95" s="113">
        <f t="shared" si="4"/>
        <v>1</v>
      </c>
      <c r="AN95" s="113">
        <f t="shared" si="5"/>
        <v>1</v>
      </c>
    </row>
    <row r="96" spans="1:40" x14ac:dyDescent="0.3">
      <c r="A96" s="60">
        <v>44031</v>
      </c>
      <c r="B96" s="1" t="s">
        <v>182</v>
      </c>
      <c r="C96" s="1" t="s">
        <v>25</v>
      </c>
      <c r="D96" s="2">
        <v>1570</v>
      </c>
      <c r="E96" s="2">
        <v>1264</v>
      </c>
      <c r="F96" s="2">
        <v>306</v>
      </c>
      <c r="G96" s="76">
        <v>10575090</v>
      </c>
      <c r="H96" s="76">
        <v>8066426</v>
      </c>
      <c r="I96" s="76">
        <v>2508664</v>
      </c>
      <c r="J96" s="2">
        <v>1517</v>
      </c>
      <c r="K96" s="2">
        <v>32</v>
      </c>
      <c r="L96" s="2">
        <v>21</v>
      </c>
      <c r="M96" s="3">
        <v>10289155</v>
      </c>
      <c r="N96" s="3">
        <v>6783</v>
      </c>
      <c r="O96" s="36">
        <v>0.93300000000000005</v>
      </c>
      <c r="P96" s="36">
        <v>4.4999999999999998E-2</v>
      </c>
      <c r="Q96" s="36">
        <v>2.1999999999999999E-2</v>
      </c>
      <c r="R96" s="36">
        <v>0.97499999999999998</v>
      </c>
      <c r="S96" s="36">
        <v>1.2E-2</v>
      </c>
      <c r="T96" s="36">
        <v>1.2999999999999999E-2</v>
      </c>
      <c r="U96" s="2">
        <v>24</v>
      </c>
      <c r="V96" s="2">
        <v>77</v>
      </c>
      <c r="W96" s="2">
        <v>29</v>
      </c>
      <c r="X96" s="2">
        <v>48</v>
      </c>
      <c r="Y96" s="76">
        <v>444935</v>
      </c>
      <c r="Z96" s="76">
        <v>113613</v>
      </c>
      <c r="AA96" s="76">
        <v>331322</v>
      </c>
      <c r="AB96" s="2">
        <v>79</v>
      </c>
      <c r="AC96" s="2">
        <v>1</v>
      </c>
      <c r="AD96" s="2">
        <v>21</v>
      </c>
      <c r="AE96" s="3">
        <v>464107</v>
      </c>
      <c r="AF96" s="3">
        <v>5875</v>
      </c>
      <c r="AG96" s="36">
        <v>0.94899999999999995</v>
      </c>
      <c r="AH96" s="36">
        <v>0</v>
      </c>
      <c r="AI96" s="36">
        <v>5.0999999999999997E-2</v>
      </c>
      <c r="AK96" s="70"/>
      <c r="AL96" s="113">
        <f t="shared" si="3"/>
        <v>1</v>
      </c>
      <c r="AM96" s="113">
        <f t="shared" si="4"/>
        <v>1</v>
      </c>
      <c r="AN96" s="113">
        <f t="shared" si="5"/>
        <v>1</v>
      </c>
    </row>
    <row r="97" spans="1:40" x14ac:dyDescent="0.3">
      <c r="A97" s="60">
        <v>44031</v>
      </c>
      <c r="B97" s="1" t="s">
        <v>183</v>
      </c>
      <c r="C97" s="1" t="s">
        <v>128</v>
      </c>
      <c r="D97" s="2">
        <v>58</v>
      </c>
      <c r="E97" s="2">
        <v>40</v>
      </c>
      <c r="F97" s="2">
        <v>18</v>
      </c>
      <c r="G97" s="76">
        <v>544028</v>
      </c>
      <c r="H97" s="76">
        <v>368828</v>
      </c>
      <c r="I97" s="76">
        <v>175200</v>
      </c>
      <c r="J97" s="2">
        <v>53</v>
      </c>
      <c r="K97" s="2">
        <v>0</v>
      </c>
      <c r="L97" s="2">
        <v>5</v>
      </c>
      <c r="M97" s="3">
        <v>498828</v>
      </c>
      <c r="N97" s="3">
        <v>9412</v>
      </c>
      <c r="O97" s="36">
        <v>0.64200000000000002</v>
      </c>
      <c r="P97" s="36">
        <v>0.32100000000000001</v>
      </c>
      <c r="Q97" s="36">
        <v>3.7999999999999999E-2</v>
      </c>
      <c r="R97" s="36">
        <v>0.91400000000000003</v>
      </c>
      <c r="S97" s="36">
        <v>0</v>
      </c>
      <c r="T97" s="36">
        <v>8.5999999999999993E-2</v>
      </c>
      <c r="U97" s="2">
        <v>12</v>
      </c>
      <c r="V97" s="2">
        <v>2</v>
      </c>
      <c r="W97" s="2">
        <v>2</v>
      </c>
      <c r="X97" s="2">
        <v>0</v>
      </c>
      <c r="Y97" s="76">
        <v>20000</v>
      </c>
      <c r="Z97" s="76">
        <v>20000</v>
      </c>
      <c r="AA97" s="76">
        <v>0</v>
      </c>
      <c r="AB97" s="2">
        <v>9</v>
      </c>
      <c r="AC97" s="2">
        <v>0</v>
      </c>
      <c r="AD97" s="2">
        <v>5</v>
      </c>
      <c r="AE97" s="3">
        <v>90000</v>
      </c>
      <c r="AF97" s="3">
        <v>10000</v>
      </c>
      <c r="AG97" s="36">
        <v>0.222</v>
      </c>
      <c r="AH97" s="36">
        <v>0.66700000000000004</v>
      </c>
      <c r="AI97" s="36">
        <v>0.111</v>
      </c>
      <c r="AK97" s="70"/>
      <c r="AL97" s="113">
        <f t="shared" si="3"/>
        <v>1</v>
      </c>
      <c r="AM97" s="113">
        <f t="shared" si="4"/>
        <v>1.0010000000000001</v>
      </c>
      <c r="AN97" s="113">
        <f t="shared" si="5"/>
        <v>1</v>
      </c>
    </row>
    <row r="98" spans="1:40" x14ac:dyDescent="0.3">
      <c r="A98" s="60">
        <v>44031</v>
      </c>
      <c r="B98" s="1" t="s">
        <v>184</v>
      </c>
      <c r="C98" s="1"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K98" s="70"/>
      <c r="AL98" s="113">
        <f t="shared" si="3"/>
        <v>1</v>
      </c>
      <c r="AM98" s="113">
        <f t="shared" si="4"/>
        <v>1</v>
      </c>
      <c r="AN98" s="113">
        <f t="shared" si="5"/>
        <v>0</v>
      </c>
    </row>
    <row r="99" spans="1:40" x14ac:dyDescent="0.3">
      <c r="A99" s="60">
        <v>44031</v>
      </c>
      <c r="B99" s="1" t="s">
        <v>187</v>
      </c>
      <c r="C99" s="1" t="s">
        <v>61</v>
      </c>
      <c r="D99" s="2">
        <v>97</v>
      </c>
      <c r="E99" s="2">
        <v>73</v>
      </c>
      <c r="F99" s="2">
        <v>24</v>
      </c>
      <c r="G99" s="76">
        <v>868455</v>
      </c>
      <c r="H99" s="76">
        <v>644745</v>
      </c>
      <c r="I99" s="76">
        <v>223710</v>
      </c>
      <c r="J99" s="2">
        <v>90</v>
      </c>
      <c r="K99" s="2">
        <v>0</v>
      </c>
      <c r="L99" s="2">
        <v>7</v>
      </c>
      <c r="M99" s="3">
        <v>798455</v>
      </c>
      <c r="N99" s="3">
        <v>8872</v>
      </c>
      <c r="O99" s="36">
        <v>0.96699999999999997</v>
      </c>
      <c r="P99" s="36">
        <v>3.3000000000000002E-2</v>
      </c>
      <c r="Q99" s="36">
        <v>0</v>
      </c>
      <c r="R99" s="36">
        <v>0.92800000000000005</v>
      </c>
      <c r="S99" s="36">
        <v>0</v>
      </c>
      <c r="T99" s="36">
        <v>7.1999999999999995E-2</v>
      </c>
      <c r="U99" s="2">
        <v>0</v>
      </c>
      <c r="V99" s="2">
        <v>7</v>
      </c>
      <c r="W99" s="2">
        <v>1</v>
      </c>
      <c r="X99" s="2">
        <v>6</v>
      </c>
      <c r="Y99" s="76">
        <v>70000</v>
      </c>
      <c r="Z99" s="76">
        <v>10000</v>
      </c>
      <c r="AA99" s="76">
        <v>60000</v>
      </c>
      <c r="AB99" s="2">
        <v>0</v>
      </c>
      <c r="AC99" s="2">
        <v>0</v>
      </c>
      <c r="AD99" s="2">
        <v>7</v>
      </c>
      <c r="AE99" s="3">
        <v>0</v>
      </c>
      <c r="AF99" s="3">
        <v>0</v>
      </c>
      <c r="AG99" s="36">
        <v>0</v>
      </c>
      <c r="AH99" s="36">
        <v>0</v>
      </c>
      <c r="AI99" s="36">
        <v>0</v>
      </c>
      <c r="AK99" s="70"/>
      <c r="AL99" s="113">
        <f t="shared" si="3"/>
        <v>1</v>
      </c>
      <c r="AM99" s="113">
        <f t="shared" si="4"/>
        <v>1</v>
      </c>
      <c r="AN99" s="113">
        <f t="shared" si="5"/>
        <v>0</v>
      </c>
    </row>
    <row r="100" spans="1:40" x14ac:dyDescent="0.3">
      <c r="A100" s="60">
        <v>44031</v>
      </c>
      <c r="B100" s="79" t="s">
        <v>188</v>
      </c>
      <c r="C100" s="79" t="s">
        <v>61</v>
      </c>
      <c r="D100" s="2">
        <v>896</v>
      </c>
      <c r="E100" s="2">
        <v>611</v>
      </c>
      <c r="F100" s="2">
        <v>285</v>
      </c>
      <c r="G100" s="76">
        <v>8601277</v>
      </c>
      <c r="H100" s="76">
        <v>5842783</v>
      </c>
      <c r="I100" s="76">
        <v>2758494</v>
      </c>
      <c r="J100" s="2">
        <v>882</v>
      </c>
      <c r="K100" s="2">
        <v>14</v>
      </c>
      <c r="L100" s="2">
        <v>0</v>
      </c>
      <c r="M100" s="3">
        <v>8470867</v>
      </c>
      <c r="N100" s="3">
        <v>9604</v>
      </c>
      <c r="O100" s="36">
        <v>0.96099999999999997</v>
      </c>
      <c r="P100" s="36">
        <v>3.3000000000000002E-2</v>
      </c>
      <c r="Q100" s="36">
        <v>6.0000000000000001E-3</v>
      </c>
      <c r="R100" s="36">
        <v>0.98499999999999999</v>
      </c>
      <c r="S100" s="36">
        <v>1.4999999999999999E-2</v>
      </c>
      <c r="T100" s="36">
        <v>0</v>
      </c>
      <c r="U100" s="2">
        <v>14</v>
      </c>
      <c r="V100" s="2">
        <v>58</v>
      </c>
      <c r="W100" s="2">
        <v>20</v>
      </c>
      <c r="X100" s="2">
        <v>38</v>
      </c>
      <c r="Y100" s="76">
        <v>552832</v>
      </c>
      <c r="Z100" s="76">
        <v>182932</v>
      </c>
      <c r="AA100" s="76">
        <v>369900</v>
      </c>
      <c r="AB100" s="2">
        <v>70</v>
      </c>
      <c r="AC100" s="2">
        <v>2</v>
      </c>
      <c r="AD100" s="2">
        <v>0</v>
      </c>
      <c r="AE100" s="3">
        <v>646500</v>
      </c>
      <c r="AF100" s="3">
        <v>9236</v>
      </c>
      <c r="AG100" s="36">
        <v>0.9</v>
      </c>
      <c r="AH100" s="36">
        <v>8.5999999999999993E-2</v>
      </c>
      <c r="AI100" s="36">
        <v>1.4E-2</v>
      </c>
      <c r="AK100" s="70"/>
      <c r="AL100" s="113">
        <f t="shared" si="3"/>
        <v>1</v>
      </c>
      <c r="AM100" s="113">
        <f t="shared" si="4"/>
        <v>1</v>
      </c>
      <c r="AN100" s="113">
        <f t="shared" si="5"/>
        <v>1</v>
      </c>
    </row>
    <row r="101" spans="1:40" x14ac:dyDescent="0.3">
      <c r="A101" s="60">
        <v>44031</v>
      </c>
      <c r="B101" s="79" t="s">
        <v>189</v>
      </c>
      <c r="C101" s="79" t="s">
        <v>76</v>
      </c>
      <c r="D101" s="2">
        <v>97</v>
      </c>
      <c r="E101" s="2">
        <v>65</v>
      </c>
      <c r="F101" s="2">
        <v>32</v>
      </c>
      <c r="G101" s="76">
        <v>933000</v>
      </c>
      <c r="H101" s="76">
        <v>613000</v>
      </c>
      <c r="I101" s="76">
        <v>320000</v>
      </c>
      <c r="J101" s="2">
        <v>79</v>
      </c>
      <c r="K101" s="2">
        <v>0</v>
      </c>
      <c r="L101" s="2">
        <v>18</v>
      </c>
      <c r="M101" s="3">
        <v>749999</v>
      </c>
      <c r="N101" s="3">
        <v>9494</v>
      </c>
      <c r="O101" s="36">
        <v>0.93700000000000006</v>
      </c>
      <c r="P101" s="36">
        <v>5.0999999999999997E-2</v>
      </c>
      <c r="Q101" s="36">
        <v>1.2999999999999999E-2</v>
      </c>
      <c r="R101" s="36">
        <v>0.81399999999999995</v>
      </c>
      <c r="S101" s="36">
        <v>0</v>
      </c>
      <c r="T101" s="36">
        <v>0.186</v>
      </c>
      <c r="U101" s="2">
        <v>31</v>
      </c>
      <c r="V101" s="2">
        <v>7</v>
      </c>
      <c r="W101" s="2">
        <v>2</v>
      </c>
      <c r="X101" s="2">
        <v>5</v>
      </c>
      <c r="Y101" s="76">
        <v>70000</v>
      </c>
      <c r="Z101" s="76">
        <v>20000</v>
      </c>
      <c r="AA101" s="76">
        <v>50000</v>
      </c>
      <c r="AB101" s="2">
        <v>20</v>
      </c>
      <c r="AC101" s="2">
        <v>0</v>
      </c>
      <c r="AD101" s="2">
        <v>18</v>
      </c>
      <c r="AE101" s="3">
        <v>195000</v>
      </c>
      <c r="AF101" s="3">
        <v>9750</v>
      </c>
      <c r="AG101" s="36">
        <v>0.85</v>
      </c>
      <c r="AH101" s="36">
        <v>0.15</v>
      </c>
      <c r="AI101" s="36">
        <v>0</v>
      </c>
      <c r="AK101" s="70"/>
      <c r="AL101" s="113">
        <f t="shared" si="3"/>
        <v>1</v>
      </c>
      <c r="AM101" s="113">
        <f t="shared" si="4"/>
        <v>1.0010000000000001</v>
      </c>
      <c r="AN101" s="113">
        <f t="shared" si="5"/>
        <v>1</v>
      </c>
    </row>
    <row r="102" spans="1:40" x14ac:dyDescent="0.3">
      <c r="A102" s="60">
        <v>44031</v>
      </c>
      <c r="B102" s="79" t="s">
        <v>190</v>
      </c>
      <c r="C102" s="79" t="s">
        <v>191</v>
      </c>
      <c r="D102" s="2">
        <v>23247</v>
      </c>
      <c r="E102" s="2">
        <v>17805</v>
      </c>
      <c r="F102" s="2">
        <v>5442</v>
      </c>
      <c r="G102" s="76">
        <v>159919978</v>
      </c>
      <c r="H102" s="76">
        <v>115222701</v>
      </c>
      <c r="I102" s="76">
        <v>44697277</v>
      </c>
      <c r="J102" s="2">
        <v>21718</v>
      </c>
      <c r="K102" s="2">
        <v>296</v>
      </c>
      <c r="L102" s="2">
        <v>1233</v>
      </c>
      <c r="M102" s="3">
        <v>148380731</v>
      </c>
      <c r="N102" s="3">
        <v>6832</v>
      </c>
      <c r="O102" s="36">
        <v>0.97599999999999998</v>
      </c>
      <c r="P102" s="36">
        <v>1.4E-2</v>
      </c>
      <c r="Q102" s="36">
        <v>0.01</v>
      </c>
      <c r="R102" s="36">
        <v>0.93400000000000005</v>
      </c>
      <c r="S102" s="36">
        <v>1.2999999999999999E-2</v>
      </c>
      <c r="T102" s="36">
        <v>5.2999999999999999E-2</v>
      </c>
      <c r="U102" s="2">
        <v>2404</v>
      </c>
      <c r="V102" s="2">
        <v>1464</v>
      </c>
      <c r="W102" s="2">
        <v>549</v>
      </c>
      <c r="X102" s="2">
        <v>915</v>
      </c>
      <c r="Y102" s="76">
        <v>9944790</v>
      </c>
      <c r="Z102" s="76">
        <v>3326521</v>
      </c>
      <c r="AA102" s="76">
        <v>6618269</v>
      </c>
      <c r="AB102" s="2">
        <v>2629</v>
      </c>
      <c r="AC102" s="2">
        <v>6</v>
      </c>
      <c r="AD102" s="2">
        <v>1233</v>
      </c>
      <c r="AE102" s="3">
        <v>18744987</v>
      </c>
      <c r="AF102" s="3">
        <v>7130</v>
      </c>
      <c r="AG102" s="36">
        <v>0.98699999999999999</v>
      </c>
      <c r="AH102" s="36">
        <v>0.01</v>
      </c>
      <c r="AI102" s="36">
        <v>4.0000000000000001E-3</v>
      </c>
      <c r="AK102" s="70"/>
      <c r="AL102" s="113">
        <f t="shared" si="3"/>
        <v>1</v>
      </c>
      <c r="AM102" s="113">
        <f t="shared" si="4"/>
        <v>1</v>
      </c>
      <c r="AN102" s="113">
        <f t="shared" si="5"/>
        <v>1.0009999999999999</v>
      </c>
    </row>
    <row r="103" spans="1:40" x14ac:dyDescent="0.3">
      <c r="A103" s="60">
        <v>44031</v>
      </c>
      <c r="B103" s="79" t="s">
        <v>192</v>
      </c>
      <c r="C103" s="79" t="s">
        <v>23</v>
      </c>
      <c r="D103" s="2">
        <v>10881</v>
      </c>
      <c r="E103" s="2">
        <v>7467</v>
      </c>
      <c r="F103" s="2">
        <v>3414</v>
      </c>
      <c r="G103" s="76">
        <v>96683690</v>
      </c>
      <c r="H103" s="76">
        <v>65100754</v>
      </c>
      <c r="I103" s="76">
        <v>31582936</v>
      </c>
      <c r="J103" s="2">
        <v>10249</v>
      </c>
      <c r="K103" s="2">
        <v>105</v>
      </c>
      <c r="L103" s="2">
        <v>527</v>
      </c>
      <c r="M103" s="3">
        <v>90473091</v>
      </c>
      <c r="N103" s="3">
        <v>8828</v>
      </c>
      <c r="O103" s="36">
        <v>0.995</v>
      </c>
      <c r="P103" s="36">
        <v>4.0000000000000001E-3</v>
      </c>
      <c r="Q103" s="36">
        <v>0</v>
      </c>
      <c r="R103" s="36">
        <v>0.94399999999999995</v>
      </c>
      <c r="S103" s="36">
        <v>8.0000000000000002E-3</v>
      </c>
      <c r="T103" s="36">
        <v>4.9000000000000002E-2</v>
      </c>
      <c r="U103" s="2">
        <v>668</v>
      </c>
      <c r="V103" s="2">
        <v>666</v>
      </c>
      <c r="W103" s="2">
        <v>276</v>
      </c>
      <c r="X103" s="2">
        <v>390</v>
      </c>
      <c r="Y103" s="76">
        <v>5720684</v>
      </c>
      <c r="Z103" s="76">
        <v>2248598</v>
      </c>
      <c r="AA103" s="76">
        <v>3472086</v>
      </c>
      <c r="AB103" s="2">
        <v>807</v>
      </c>
      <c r="AC103" s="2">
        <v>0</v>
      </c>
      <c r="AD103" s="2">
        <v>527</v>
      </c>
      <c r="AE103" s="3">
        <v>6903427</v>
      </c>
      <c r="AF103" s="3">
        <v>8554</v>
      </c>
      <c r="AG103" s="36">
        <v>0.94899999999999995</v>
      </c>
      <c r="AH103" s="36">
        <v>5.0999999999999997E-2</v>
      </c>
      <c r="AI103" s="36">
        <v>0</v>
      </c>
      <c r="AK103" s="70"/>
      <c r="AL103" s="113">
        <f t="shared" si="3"/>
        <v>1.0009999999999999</v>
      </c>
      <c r="AM103" s="113">
        <f t="shared" si="4"/>
        <v>0.999</v>
      </c>
      <c r="AN103" s="113">
        <f t="shared" si="5"/>
        <v>1</v>
      </c>
    </row>
    <row r="104" spans="1:40" x14ac:dyDescent="0.3">
      <c r="A104" s="60">
        <v>44031</v>
      </c>
      <c r="B104" s="79" t="s">
        <v>193</v>
      </c>
      <c r="C104" s="79" t="s">
        <v>23</v>
      </c>
      <c r="D104" s="2">
        <v>8008</v>
      </c>
      <c r="E104" s="2">
        <v>5475</v>
      </c>
      <c r="F104" s="2">
        <v>2533</v>
      </c>
      <c r="G104" s="76">
        <v>73246948</v>
      </c>
      <c r="H104" s="76">
        <v>49156618</v>
      </c>
      <c r="I104" s="76">
        <v>24090330</v>
      </c>
      <c r="J104" s="2">
        <v>7610</v>
      </c>
      <c r="K104" s="2">
        <v>60</v>
      </c>
      <c r="L104" s="2">
        <v>338</v>
      </c>
      <c r="M104" s="3">
        <v>69062369</v>
      </c>
      <c r="N104" s="3">
        <v>9075</v>
      </c>
      <c r="O104" s="36">
        <v>0.93200000000000005</v>
      </c>
      <c r="P104" s="36">
        <v>6.3E-2</v>
      </c>
      <c r="Q104" s="36">
        <v>5.0000000000000001E-3</v>
      </c>
      <c r="R104" s="36">
        <v>0.95699999999999996</v>
      </c>
      <c r="S104" s="36">
        <v>1E-3</v>
      </c>
      <c r="T104" s="36">
        <v>4.2000000000000003E-2</v>
      </c>
      <c r="U104" s="2">
        <v>895</v>
      </c>
      <c r="V104" s="2">
        <v>440</v>
      </c>
      <c r="W104" s="2">
        <v>159</v>
      </c>
      <c r="X104" s="2">
        <v>281</v>
      </c>
      <c r="Y104" s="76">
        <v>3961563</v>
      </c>
      <c r="Z104" s="76">
        <v>1355602</v>
      </c>
      <c r="AA104" s="76">
        <v>2605961</v>
      </c>
      <c r="AB104" s="2">
        <v>988</v>
      </c>
      <c r="AC104" s="2">
        <v>9</v>
      </c>
      <c r="AD104" s="2">
        <v>338</v>
      </c>
      <c r="AE104" s="3">
        <v>8383401</v>
      </c>
      <c r="AF104" s="3">
        <v>8485</v>
      </c>
      <c r="AG104" s="36">
        <v>0.61699999999999999</v>
      </c>
      <c r="AH104" s="36">
        <v>0.36899999999999999</v>
      </c>
      <c r="AI104" s="36">
        <v>1.2999999999999999E-2</v>
      </c>
      <c r="AK104" s="70"/>
      <c r="AL104" s="113">
        <f t="shared" si="3"/>
        <v>1</v>
      </c>
      <c r="AM104" s="113">
        <f t="shared" si="4"/>
        <v>1</v>
      </c>
      <c r="AN104" s="113">
        <f t="shared" si="5"/>
        <v>0.999</v>
      </c>
    </row>
    <row r="105" spans="1:40" x14ac:dyDescent="0.3">
      <c r="A105" s="60">
        <v>44031</v>
      </c>
      <c r="B105" s="79" t="s">
        <v>194</v>
      </c>
      <c r="C105" s="79" t="s">
        <v>195</v>
      </c>
      <c r="D105" s="2">
        <v>10569</v>
      </c>
      <c r="E105" s="2">
        <v>7046</v>
      </c>
      <c r="F105" s="2">
        <v>3523</v>
      </c>
      <c r="G105" s="76">
        <v>100578577.21000001</v>
      </c>
      <c r="H105" s="76">
        <v>66587532.210000008</v>
      </c>
      <c r="I105" s="76">
        <v>33991045</v>
      </c>
      <c r="J105" s="2">
        <v>8971</v>
      </c>
      <c r="K105" s="2">
        <v>18</v>
      </c>
      <c r="L105" s="2">
        <v>1580</v>
      </c>
      <c r="M105" s="3">
        <v>84891169</v>
      </c>
      <c r="N105" s="3">
        <v>9463</v>
      </c>
      <c r="O105" s="36">
        <v>0.79400000000000004</v>
      </c>
      <c r="P105" s="36">
        <v>0.188</v>
      </c>
      <c r="Q105" s="36">
        <v>1.7999999999999999E-2</v>
      </c>
      <c r="R105" s="36">
        <v>0.84899999999999998</v>
      </c>
      <c r="S105" s="36">
        <v>1E-3</v>
      </c>
      <c r="T105" s="36">
        <v>0.15</v>
      </c>
      <c r="U105" s="2">
        <v>1612</v>
      </c>
      <c r="V105" s="2">
        <v>611</v>
      </c>
      <c r="W105" s="2">
        <v>123</v>
      </c>
      <c r="X105" s="2">
        <v>488</v>
      </c>
      <c r="Y105" s="76">
        <v>5648390</v>
      </c>
      <c r="Z105" s="76">
        <v>1043307</v>
      </c>
      <c r="AA105" s="76">
        <v>4605083</v>
      </c>
      <c r="AB105" s="2">
        <v>641</v>
      </c>
      <c r="AC105" s="2">
        <v>2</v>
      </c>
      <c r="AD105" s="2">
        <v>1580</v>
      </c>
      <c r="AE105" s="3">
        <v>5845856</v>
      </c>
      <c r="AF105" s="3">
        <v>9120</v>
      </c>
      <c r="AG105" s="36">
        <v>0.83899999999999997</v>
      </c>
      <c r="AH105" s="36">
        <v>0.126</v>
      </c>
      <c r="AI105" s="36">
        <v>3.4000000000000002E-2</v>
      </c>
      <c r="AK105" s="70"/>
      <c r="AL105" s="113">
        <f t="shared" si="3"/>
        <v>1</v>
      </c>
      <c r="AM105" s="113">
        <f t="shared" si="4"/>
        <v>1</v>
      </c>
      <c r="AN105" s="113">
        <f t="shared" si="5"/>
        <v>0.999</v>
      </c>
    </row>
    <row r="106" spans="1:40" x14ac:dyDescent="0.3">
      <c r="A106" s="60">
        <v>44031</v>
      </c>
      <c r="B106" s="79" t="s">
        <v>196</v>
      </c>
      <c r="C106" s="79" t="s">
        <v>197</v>
      </c>
      <c r="D106" s="2">
        <v>79411</v>
      </c>
      <c r="E106" s="2">
        <v>57728</v>
      </c>
      <c r="F106" s="2">
        <v>21683</v>
      </c>
      <c r="G106" s="76">
        <v>626252143.41999996</v>
      </c>
      <c r="H106" s="76">
        <v>421898521.09999996</v>
      </c>
      <c r="I106" s="76">
        <v>204353622.31999999</v>
      </c>
      <c r="J106" s="2">
        <v>76015</v>
      </c>
      <c r="K106" s="2">
        <v>1898</v>
      </c>
      <c r="L106" s="2">
        <v>1498</v>
      </c>
      <c r="M106" s="3">
        <v>598830253</v>
      </c>
      <c r="N106" s="3">
        <v>7878</v>
      </c>
      <c r="O106" s="36">
        <v>0.93600000000000005</v>
      </c>
      <c r="P106" s="36">
        <v>5.2999999999999999E-2</v>
      </c>
      <c r="Q106" s="36">
        <v>1.0999999999999999E-2</v>
      </c>
      <c r="R106" s="36">
        <v>0.95699999999999996</v>
      </c>
      <c r="S106" s="36">
        <v>2.4E-2</v>
      </c>
      <c r="T106" s="36">
        <v>1.9E-2</v>
      </c>
      <c r="U106" s="2">
        <v>7339</v>
      </c>
      <c r="V106" s="2">
        <v>4887</v>
      </c>
      <c r="W106" s="2">
        <v>1975</v>
      </c>
      <c r="X106" s="2">
        <v>2912</v>
      </c>
      <c r="Y106" s="76">
        <v>36041244</v>
      </c>
      <c r="Z106" s="76">
        <v>9056271</v>
      </c>
      <c r="AA106" s="76">
        <v>26984973</v>
      </c>
      <c r="AB106" s="2">
        <v>9605</v>
      </c>
      <c r="AC106" s="2">
        <v>1123</v>
      </c>
      <c r="AD106" s="2">
        <v>1498</v>
      </c>
      <c r="AE106" s="3">
        <v>71886671</v>
      </c>
      <c r="AF106" s="3">
        <v>7484</v>
      </c>
      <c r="AG106" s="36">
        <v>0.77100000000000002</v>
      </c>
      <c r="AH106" s="36">
        <v>0.21199999999999999</v>
      </c>
      <c r="AI106" s="36">
        <v>1.7000000000000001E-2</v>
      </c>
      <c r="AK106" s="70"/>
      <c r="AL106" s="113">
        <f t="shared" si="3"/>
        <v>1</v>
      </c>
      <c r="AM106" s="113">
        <f t="shared" si="4"/>
        <v>1</v>
      </c>
      <c r="AN106" s="113">
        <f t="shared" si="5"/>
        <v>1</v>
      </c>
    </row>
    <row r="107" spans="1:40" x14ac:dyDescent="0.3">
      <c r="A107" s="60">
        <v>44031</v>
      </c>
      <c r="B107" s="79" t="s">
        <v>198</v>
      </c>
      <c r="C107" s="79" t="s">
        <v>199</v>
      </c>
      <c r="D107" s="2">
        <v>5829</v>
      </c>
      <c r="E107" s="2">
        <v>4024</v>
      </c>
      <c r="F107" s="2">
        <v>1805</v>
      </c>
      <c r="G107" s="76">
        <v>50552332.75</v>
      </c>
      <c r="H107" s="76">
        <v>34180282.269999996</v>
      </c>
      <c r="I107" s="76">
        <v>16372050.48</v>
      </c>
      <c r="J107" s="2">
        <v>5225</v>
      </c>
      <c r="K107" s="2">
        <v>38</v>
      </c>
      <c r="L107" s="2">
        <v>566</v>
      </c>
      <c r="M107" s="3">
        <v>44861204</v>
      </c>
      <c r="N107" s="3">
        <v>8586</v>
      </c>
      <c r="O107" s="36">
        <v>0.83699999999999997</v>
      </c>
      <c r="P107" s="36">
        <v>0.14899999999999999</v>
      </c>
      <c r="Q107" s="36">
        <v>1.4E-2</v>
      </c>
      <c r="R107" s="36">
        <v>0.89700000000000002</v>
      </c>
      <c r="S107" s="36">
        <v>5.0000000000000001E-3</v>
      </c>
      <c r="T107" s="36">
        <v>9.7000000000000003E-2</v>
      </c>
      <c r="U107" s="2">
        <v>1240</v>
      </c>
      <c r="V107" s="2">
        <v>377</v>
      </c>
      <c r="W107" s="2">
        <v>125</v>
      </c>
      <c r="X107" s="2">
        <v>252</v>
      </c>
      <c r="Y107" s="76">
        <v>3104431.53</v>
      </c>
      <c r="Z107" s="76">
        <v>986359.32999999961</v>
      </c>
      <c r="AA107" s="76">
        <v>2118072.2000000002</v>
      </c>
      <c r="AB107" s="2">
        <v>1048</v>
      </c>
      <c r="AC107" s="2">
        <v>3</v>
      </c>
      <c r="AD107" s="2">
        <v>566</v>
      </c>
      <c r="AE107" s="3">
        <v>9014645</v>
      </c>
      <c r="AF107" s="3">
        <v>8602</v>
      </c>
      <c r="AG107" s="36">
        <v>0.46700000000000003</v>
      </c>
      <c r="AH107" s="36">
        <v>0.51500000000000001</v>
      </c>
      <c r="AI107" s="36">
        <v>1.7999999999999999E-2</v>
      </c>
      <c r="AK107" s="70"/>
      <c r="AL107" s="113">
        <f t="shared" si="3"/>
        <v>0.999</v>
      </c>
      <c r="AM107" s="113">
        <f t="shared" si="4"/>
        <v>1</v>
      </c>
      <c r="AN107" s="113">
        <f t="shared" si="5"/>
        <v>1</v>
      </c>
    </row>
    <row r="108" spans="1:40" x14ac:dyDescent="0.3">
      <c r="A108" s="60">
        <v>44031</v>
      </c>
      <c r="B108" s="79" t="s">
        <v>200</v>
      </c>
      <c r="C108" s="79" t="s">
        <v>201</v>
      </c>
      <c r="D108" s="2">
        <v>364656</v>
      </c>
      <c r="E108" s="2">
        <v>280493</v>
      </c>
      <c r="F108" s="2">
        <v>84163</v>
      </c>
      <c r="G108" s="76">
        <v>2651914716</v>
      </c>
      <c r="H108" s="76">
        <v>1981844911</v>
      </c>
      <c r="I108" s="76">
        <v>670069805</v>
      </c>
      <c r="J108" s="2">
        <v>341143</v>
      </c>
      <c r="K108" s="2">
        <v>6844</v>
      </c>
      <c r="L108" s="2">
        <v>16669</v>
      </c>
      <c r="M108" s="3">
        <v>2497273956</v>
      </c>
      <c r="N108" s="3">
        <v>7320</v>
      </c>
      <c r="O108" s="36">
        <v>0.97299999999999998</v>
      </c>
      <c r="P108" s="36">
        <v>1.2999999999999999E-2</v>
      </c>
      <c r="Q108" s="36">
        <v>1.4E-2</v>
      </c>
      <c r="R108" s="36">
        <v>0.93600000000000005</v>
      </c>
      <c r="S108" s="36">
        <v>1.7999999999999999E-2</v>
      </c>
      <c r="T108" s="36">
        <v>4.5999999999999999E-2</v>
      </c>
      <c r="U108" s="2">
        <v>30895</v>
      </c>
      <c r="V108" s="2">
        <v>21018</v>
      </c>
      <c r="W108" s="2">
        <v>7899</v>
      </c>
      <c r="X108" s="2">
        <v>13119</v>
      </c>
      <c r="Y108" s="76">
        <v>138008317</v>
      </c>
      <c r="Z108" s="76">
        <v>49543613</v>
      </c>
      <c r="AA108" s="76">
        <v>88464704</v>
      </c>
      <c r="AB108" s="2">
        <v>35058</v>
      </c>
      <c r="AC108" s="2">
        <v>186</v>
      </c>
      <c r="AD108" s="2">
        <v>16669</v>
      </c>
      <c r="AE108" s="3">
        <v>250024994</v>
      </c>
      <c r="AF108" s="3">
        <v>7132</v>
      </c>
      <c r="AG108" s="36">
        <v>0.99</v>
      </c>
      <c r="AH108" s="36">
        <v>8.0000000000000002E-3</v>
      </c>
      <c r="AI108" s="36">
        <v>2E-3</v>
      </c>
      <c r="AK108" s="70"/>
      <c r="AL108" s="113">
        <f t="shared" si="3"/>
        <v>1</v>
      </c>
      <c r="AM108" s="113">
        <f t="shared" si="4"/>
        <v>1</v>
      </c>
      <c r="AN108" s="113">
        <f t="shared" si="5"/>
        <v>1</v>
      </c>
    </row>
    <row r="109" spans="1:40" x14ac:dyDescent="0.3">
      <c r="A109" s="60">
        <v>44031</v>
      </c>
      <c r="B109" s="79" t="s">
        <v>274</v>
      </c>
      <c r="C109" s="79" t="s">
        <v>283</v>
      </c>
      <c r="D109" s="2">
        <v>378</v>
      </c>
      <c r="E109" s="2">
        <v>306</v>
      </c>
      <c r="F109" s="2">
        <v>72</v>
      </c>
      <c r="G109" s="76">
        <v>2623386</v>
      </c>
      <c r="H109" s="76">
        <v>2036226</v>
      </c>
      <c r="I109" s="76">
        <v>587160</v>
      </c>
      <c r="J109" s="2">
        <v>338</v>
      </c>
      <c r="K109" s="2">
        <v>21</v>
      </c>
      <c r="L109" s="2">
        <v>19</v>
      </c>
      <c r="M109" s="3">
        <v>2256136</v>
      </c>
      <c r="N109" s="3">
        <v>6675</v>
      </c>
      <c r="O109" s="36">
        <v>0.69799999999999995</v>
      </c>
      <c r="P109" s="36">
        <v>0.192</v>
      </c>
      <c r="Q109" s="36">
        <v>0.109</v>
      </c>
      <c r="R109" s="36">
        <v>0.89900000000000002</v>
      </c>
      <c r="S109" s="36">
        <v>5.0999999999999997E-2</v>
      </c>
      <c r="T109" s="36">
        <v>5.0999999999999997E-2</v>
      </c>
      <c r="U109" s="2">
        <v>48</v>
      </c>
      <c r="V109" s="2">
        <v>23</v>
      </c>
      <c r="W109" s="2">
        <v>12</v>
      </c>
      <c r="X109" s="2">
        <v>11</v>
      </c>
      <c r="Y109" s="76">
        <v>179423</v>
      </c>
      <c r="Z109" s="76">
        <v>97714</v>
      </c>
      <c r="AA109" s="76">
        <v>81709</v>
      </c>
      <c r="AB109" s="2">
        <v>50</v>
      </c>
      <c r="AC109" s="2">
        <v>2</v>
      </c>
      <c r="AD109" s="2">
        <v>19</v>
      </c>
      <c r="AE109" s="3">
        <v>318312</v>
      </c>
      <c r="AF109" s="3">
        <v>6366</v>
      </c>
      <c r="AG109" s="36">
        <v>0.98</v>
      </c>
      <c r="AH109" s="36">
        <v>0.02</v>
      </c>
      <c r="AI109" s="36">
        <v>0</v>
      </c>
      <c r="AK109" s="70"/>
      <c r="AL109" s="113">
        <f t="shared" si="3"/>
        <v>1.0010000000000001</v>
      </c>
      <c r="AM109" s="113">
        <f t="shared" si="4"/>
        <v>0.99899999999999989</v>
      </c>
      <c r="AN109" s="113">
        <f t="shared" si="5"/>
        <v>1</v>
      </c>
    </row>
    <row r="110" spans="1:40" x14ac:dyDescent="0.3">
      <c r="A110" s="60">
        <v>44031</v>
      </c>
      <c r="B110" s="79" t="s">
        <v>202</v>
      </c>
      <c r="C110" s="79" t="s">
        <v>178</v>
      </c>
      <c r="D110" s="2">
        <v>116473</v>
      </c>
      <c r="E110" s="2">
        <v>88349</v>
      </c>
      <c r="F110" s="2">
        <v>28124</v>
      </c>
      <c r="G110" s="76">
        <v>891210395</v>
      </c>
      <c r="H110" s="76">
        <v>650810974</v>
      </c>
      <c r="I110" s="76">
        <v>240399421</v>
      </c>
      <c r="J110" s="2">
        <v>111114</v>
      </c>
      <c r="K110" s="2">
        <v>590</v>
      </c>
      <c r="L110" s="2">
        <v>4769</v>
      </c>
      <c r="M110" s="3">
        <v>847465034</v>
      </c>
      <c r="N110" s="3">
        <v>7627</v>
      </c>
      <c r="O110" s="36">
        <v>0.86199999999999999</v>
      </c>
      <c r="P110" s="36">
        <v>0.12</v>
      </c>
      <c r="Q110" s="36">
        <v>1.7999999999999999E-2</v>
      </c>
      <c r="R110" s="36">
        <v>0.95399999999999996</v>
      </c>
      <c r="S110" s="36">
        <v>5.0000000000000001E-3</v>
      </c>
      <c r="T110" s="36">
        <v>4.1000000000000002E-2</v>
      </c>
      <c r="U110" s="2">
        <v>10217</v>
      </c>
      <c r="V110" s="2">
        <v>5840</v>
      </c>
      <c r="W110" s="2">
        <v>2056</v>
      </c>
      <c r="X110" s="2">
        <v>3784</v>
      </c>
      <c r="Y110" s="76">
        <v>43678098</v>
      </c>
      <c r="Z110" s="76">
        <v>14418349</v>
      </c>
      <c r="AA110" s="76">
        <v>29259749</v>
      </c>
      <c r="AB110" s="2">
        <v>11282</v>
      </c>
      <c r="AC110" s="2">
        <v>6</v>
      </c>
      <c r="AD110" s="2">
        <v>4769</v>
      </c>
      <c r="AE110" s="3">
        <v>89509245</v>
      </c>
      <c r="AF110" s="3">
        <v>7934</v>
      </c>
      <c r="AG110" s="36">
        <v>0.84399999999999997</v>
      </c>
      <c r="AH110" s="36">
        <v>0.13800000000000001</v>
      </c>
      <c r="AI110" s="36">
        <v>1.7999999999999999E-2</v>
      </c>
      <c r="AK110" s="70"/>
      <c r="AL110" s="113">
        <f t="shared" si="3"/>
        <v>1</v>
      </c>
      <c r="AM110" s="113">
        <f t="shared" si="4"/>
        <v>1</v>
      </c>
      <c r="AN110" s="113">
        <f t="shared" si="5"/>
        <v>1</v>
      </c>
    </row>
    <row r="111" spans="1:40" x14ac:dyDescent="0.3">
      <c r="A111" s="60">
        <v>44031</v>
      </c>
      <c r="B111" s="1" t="s">
        <v>203</v>
      </c>
      <c r="C111" s="1" t="s">
        <v>3</v>
      </c>
      <c r="D111" s="2">
        <v>170190</v>
      </c>
      <c r="E111" s="2">
        <v>124339</v>
      </c>
      <c r="F111" s="2">
        <v>45851</v>
      </c>
      <c r="G111" s="76">
        <v>1368645716</v>
      </c>
      <c r="H111" s="76">
        <v>972176296</v>
      </c>
      <c r="I111" s="76">
        <v>396469420</v>
      </c>
      <c r="J111" s="2">
        <v>162994</v>
      </c>
      <c r="K111" s="2">
        <v>1531</v>
      </c>
      <c r="L111" s="2">
        <v>5665</v>
      </c>
      <c r="M111" s="3">
        <v>1311580534</v>
      </c>
      <c r="N111" s="3">
        <v>8047</v>
      </c>
      <c r="O111" s="36">
        <v>0.90400000000000003</v>
      </c>
      <c r="P111" s="36">
        <v>7.0999999999999994E-2</v>
      </c>
      <c r="Q111" s="36">
        <v>2.5000000000000001E-2</v>
      </c>
      <c r="R111" s="36">
        <v>0.95899999999999996</v>
      </c>
      <c r="S111" s="36">
        <v>8.0000000000000002E-3</v>
      </c>
      <c r="T111" s="36">
        <v>3.3000000000000002E-2</v>
      </c>
      <c r="U111" s="2">
        <v>12591</v>
      </c>
      <c r="V111" s="2">
        <v>9460</v>
      </c>
      <c r="W111" s="2">
        <v>3097</v>
      </c>
      <c r="X111" s="2">
        <v>6363</v>
      </c>
      <c r="Y111" s="76">
        <v>71264123</v>
      </c>
      <c r="Z111" s="76">
        <v>21585501</v>
      </c>
      <c r="AA111" s="76">
        <v>49678622</v>
      </c>
      <c r="AB111" s="2">
        <v>16240</v>
      </c>
      <c r="AC111" s="2">
        <v>146</v>
      </c>
      <c r="AD111" s="2">
        <v>5665</v>
      </c>
      <c r="AE111" s="3">
        <v>121983082</v>
      </c>
      <c r="AF111" s="3">
        <v>7511</v>
      </c>
      <c r="AG111" s="36">
        <v>0.74199999999999999</v>
      </c>
      <c r="AH111" s="36">
        <v>0.22600000000000001</v>
      </c>
      <c r="AI111" s="36">
        <v>3.2000000000000001E-2</v>
      </c>
      <c r="AK111" s="70"/>
      <c r="AL111" s="113">
        <f t="shared" si="3"/>
        <v>1</v>
      </c>
      <c r="AM111" s="113">
        <f t="shared" si="4"/>
        <v>1</v>
      </c>
      <c r="AN111" s="113">
        <f t="shared" si="5"/>
        <v>1</v>
      </c>
    </row>
    <row r="112" spans="1:40" x14ac:dyDescent="0.3">
      <c r="A112" s="60">
        <v>44031</v>
      </c>
      <c r="B112" s="1" t="s">
        <v>205</v>
      </c>
      <c r="C112" s="1" t="s">
        <v>206</v>
      </c>
      <c r="D112" s="2">
        <v>12133</v>
      </c>
      <c r="E112" s="2">
        <v>8816</v>
      </c>
      <c r="F112" s="2">
        <v>3317</v>
      </c>
      <c r="G112" s="76">
        <v>102453881.5</v>
      </c>
      <c r="H112" s="76">
        <v>72893265.5</v>
      </c>
      <c r="I112" s="76">
        <v>29560616</v>
      </c>
      <c r="J112" s="2">
        <v>11302</v>
      </c>
      <c r="K112" s="2">
        <v>238</v>
      </c>
      <c r="L112" s="2">
        <v>593</v>
      </c>
      <c r="M112" s="3">
        <v>95757035</v>
      </c>
      <c r="N112" s="3">
        <v>8473</v>
      </c>
      <c r="O112" s="36">
        <v>0.97199999999999998</v>
      </c>
      <c r="P112" s="36">
        <v>1.4999999999999999E-2</v>
      </c>
      <c r="Q112" s="36">
        <v>1.2999999999999999E-2</v>
      </c>
      <c r="R112" s="36">
        <v>0.93200000000000005</v>
      </c>
      <c r="S112" s="36">
        <v>1.9E-2</v>
      </c>
      <c r="T112" s="36">
        <v>4.9000000000000002E-2</v>
      </c>
      <c r="U112" s="2">
        <v>1236</v>
      </c>
      <c r="V112" s="2">
        <v>745</v>
      </c>
      <c r="W112" s="2">
        <v>269</v>
      </c>
      <c r="X112" s="2">
        <v>476</v>
      </c>
      <c r="Y112" s="76">
        <v>6172503</v>
      </c>
      <c r="Z112" s="76">
        <v>2113051</v>
      </c>
      <c r="AA112" s="76">
        <v>4059452</v>
      </c>
      <c r="AB112" s="2">
        <v>1383</v>
      </c>
      <c r="AC112" s="2">
        <v>5</v>
      </c>
      <c r="AD112" s="2">
        <v>593</v>
      </c>
      <c r="AE112" s="3">
        <v>11904801</v>
      </c>
      <c r="AF112" s="3">
        <v>8608</v>
      </c>
      <c r="AG112" s="36">
        <v>0.99099999999999999</v>
      </c>
      <c r="AH112" s="36">
        <v>7.0000000000000001E-3</v>
      </c>
      <c r="AI112" s="36">
        <v>2E-3</v>
      </c>
      <c r="AK112" s="70"/>
      <c r="AL112" s="113">
        <f t="shared" si="3"/>
        <v>1</v>
      </c>
      <c r="AM112" s="113">
        <f t="shared" si="4"/>
        <v>1</v>
      </c>
      <c r="AN112" s="113">
        <f t="shared" si="5"/>
        <v>1</v>
      </c>
    </row>
    <row r="113" spans="1:40" x14ac:dyDescent="0.3">
      <c r="A113" s="60">
        <v>44031</v>
      </c>
      <c r="B113" s="1" t="s">
        <v>275</v>
      </c>
      <c r="C113" s="1" t="s">
        <v>284</v>
      </c>
      <c r="D113" s="2">
        <v>400</v>
      </c>
      <c r="E113" s="2">
        <v>287</v>
      </c>
      <c r="F113" s="2">
        <v>113</v>
      </c>
      <c r="G113" s="76">
        <v>3881261.56</v>
      </c>
      <c r="H113" s="76">
        <v>2811261.56</v>
      </c>
      <c r="I113" s="76">
        <v>1070000</v>
      </c>
      <c r="J113" s="2">
        <v>238</v>
      </c>
      <c r="K113" s="2">
        <v>11</v>
      </c>
      <c r="L113" s="2">
        <v>140</v>
      </c>
      <c r="M113" s="3">
        <v>2338480</v>
      </c>
      <c r="N113" s="3">
        <v>9826</v>
      </c>
      <c r="O113" s="36">
        <v>8.4000000000000005E-2</v>
      </c>
      <c r="P113" s="36">
        <v>0.315</v>
      </c>
      <c r="Q113" s="36">
        <v>0.60099999999999998</v>
      </c>
      <c r="R113" s="36">
        <v>0.59799999999999998</v>
      </c>
      <c r="S113" s="36">
        <v>2.3E-2</v>
      </c>
      <c r="T113" s="36">
        <v>0.35199999999999998</v>
      </c>
      <c r="U113" s="2">
        <v>147</v>
      </c>
      <c r="V113" s="2">
        <v>29</v>
      </c>
      <c r="W113" s="2">
        <v>1</v>
      </c>
      <c r="X113" s="2">
        <v>28</v>
      </c>
      <c r="Y113" s="76">
        <v>290000</v>
      </c>
      <c r="Z113" s="76">
        <v>7000</v>
      </c>
      <c r="AA113" s="76">
        <v>283000</v>
      </c>
      <c r="AB113" s="2">
        <v>36</v>
      </c>
      <c r="AC113" s="2">
        <v>0</v>
      </c>
      <c r="AD113" s="2">
        <v>140</v>
      </c>
      <c r="AE113" s="3">
        <v>356516</v>
      </c>
      <c r="AF113" s="3">
        <v>9903</v>
      </c>
      <c r="AG113" s="36">
        <v>8.3000000000000004E-2</v>
      </c>
      <c r="AH113" s="36">
        <v>0.55600000000000005</v>
      </c>
      <c r="AI113" s="36">
        <v>0.36099999999999999</v>
      </c>
      <c r="AK113" s="70"/>
      <c r="AL113" s="113">
        <f t="shared" si="3"/>
        <v>0.97299999999999998</v>
      </c>
      <c r="AM113" s="113">
        <f t="shared" si="4"/>
        <v>1</v>
      </c>
      <c r="AN113" s="113">
        <f t="shared" si="5"/>
        <v>1</v>
      </c>
    </row>
    <row r="114" spans="1:40" x14ac:dyDescent="0.3">
      <c r="A114" s="60">
        <v>44031</v>
      </c>
      <c r="B114" s="1" t="s">
        <v>207</v>
      </c>
      <c r="C114" s="1" t="s">
        <v>61</v>
      </c>
      <c r="D114" s="2">
        <v>799</v>
      </c>
      <c r="E114" s="2">
        <v>607</v>
      </c>
      <c r="F114" s="2">
        <v>192</v>
      </c>
      <c r="G114" s="76">
        <v>5989897</v>
      </c>
      <c r="H114" s="76">
        <v>4340167</v>
      </c>
      <c r="I114" s="76">
        <v>1649730</v>
      </c>
      <c r="J114" s="2">
        <v>767</v>
      </c>
      <c r="K114" s="2">
        <v>7</v>
      </c>
      <c r="L114" s="2">
        <v>25</v>
      </c>
      <c r="M114" s="3">
        <v>5766956</v>
      </c>
      <c r="N114" s="3">
        <v>7519</v>
      </c>
      <c r="O114" s="36">
        <v>0.92600000000000005</v>
      </c>
      <c r="P114" s="36">
        <v>6.0999999999999999E-2</v>
      </c>
      <c r="Q114" s="36">
        <v>1.2999999999999999E-2</v>
      </c>
      <c r="R114" s="36">
        <v>0.96</v>
      </c>
      <c r="S114" s="36">
        <v>8.9999999999999993E-3</v>
      </c>
      <c r="T114" s="36">
        <v>3.1E-2</v>
      </c>
      <c r="U114" s="2">
        <v>11</v>
      </c>
      <c r="V114" s="2">
        <v>61</v>
      </c>
      <c r="W114" s="2">
        <v>24</v>
      </c>
      <c r="X114" s="2">
        <v>37</v>
      </c>
      <c r="Y114" s="76">
        <v>486326</v>
      </c>
      <c r="Z114" s="76">
        <v>152288</v>
      </c>
      <c r="AA114" s="76">
        <v>334038</v>
      </c>
      <c r="AB114" s="2">
        <v>45</v>
      </c>
      <c r="AC114" s="2">
        <v>2</v>
      </c>
      <c r="AD114" s="2">
        <v>25</v>
      </c>
      <c r="AE114" s="3">
        <v>367263</v>
      </c>
      <c r="AF114" s="3">
        <v>8161</v>
      </c>
      <c r="AG114" s="36">
        <v>0.88900000000000001</v>
      </c>
      <c r="AH114" s="36">
        <v>6.7000000000000004E-2</v>
      </c>
      <c r="AI114" s="36">
        <v>4.3999999999999997E-2</v>
      </c>
      <c r="AK114" s="70"/>
      <c r="AL114" s="113">
        <f t="shared" si="3"/>
        <v>1</v>
      </c>
      <c r="AM114" s="113">
        <f t="shared" si="4"/>
        <v>1</v>
      </c>
      <c r="AN114" s="113">
        <f t="shared" si="5"/>
        <v>1</v>
      </c>
    </row>
    <row r="115" spans="1:40" x14ac:dyDescent="0.3">
      <c r="A115" s="60">
        <v>44031</v>
      </c>
      <c r="B115" s="1" t="s">
        <v>208</v>
      </c>
      <c r="C115" s="1" t="s">
        <v>39</v>
      </c>
      <c r="D115" s="2">
        <v>179</v>
      </c>
      <c r="E115" s="2">
        <v>152</v>
      </c>
      <c r="F115" s="2">
        <v>27</v>
      </c>
      <c r="G115" s="76">
        <v>1319435</v>
      </c>
      <c r="H115" s="76">
        <v>1151915</v>
      </c>
      <c r="I115" s="76">
        <v>167520</v>
      </c>
      <c r="J115" s="2">
        <v>171</v>
      </c>
      <c r="K115" s="2">
        <v>4</v>
      </c>
      <c r="L115" s="2">
        <v>4</v>
      </c>
      <c r="M115" s="3">
        <v>1281665</v>
      </c>
      <c r="N115" s="3">
        <v>7495</v>
      </c>
      <c r="O115" s="36">
        <v>0.98799999999999999</v>
      </c>
      <c r="P115" s="36">
        <v>0</v>
      </c>
      <c r="Q115" s="36">
        <v>1.2E-2</v>
      </c>
      <c r="R115" s="36">
        <v>0.95499999999999996</v>
      </c>
      <c r="S115" s="36">
        <v>2.1999999999999999E-2</v>
      </c>
      <c r="T115" s="36">
        <v>2.1999999999999999E-2</v>
      </c>
      <c r="U115" s="2">
        <v>4</v>
      </c>
      <c r="V115" s="2">
        <v>9</v>
      </c>
      <c r="W115" s="2">
        <v>4</v>
      </c>
      <c r="X115" s="2">
        <v>5</v>
      </c>
      <c r="Y115" s="76">
        <v>48512</v>
      </c>
      <c r="Z115" s="76">
        <v>21137</v>
      </c>
      <c r="AA115" s="76">
        <v>27375</v>
      </c>
      <c r="AB115" s="2">
        <v>9</v>
      </c>
      <c r="AC115" s="2">
        <v>0</v>
      </c>
      <c r="AD115" s="2">
        <v>4</v>
      </c>
      <c r="AE115" s="3">
        <v>48512</v>
      </c>
      <c r="AF115" s="3">
        <v>5390</v>
      </c>
      <c r="AG115" s="36">
        <v>1</v>
      </c>
      <c r="AH115" s="36">
        <v>0</v>
      </c>
      <c r="AI115" s="36">
        <v>0</v>
      </c>
      <c r="AK115" s="70"/>
      <c r="AL115" s="113">
        <f t="shared" si="3"/>
        <v>0.999</v>
      </c>
      <c r="AM115" s="113">
        <f t="shared" si="4"/>
        <v>1</v>
      </c>
      <c r="AN115" s="113">
        <f t="shared" si="5"/>
        <v>1</v>
      </c>
    </row>
    <row r="116" spans="1:40" x14ac:dyDescent="0.3">
      <c r="A116" s="60">
        <v>44031</v>
      </c>
      <c r="B116" s="1" t="s">
        <v>209</v>
      </c>
      <c r="C116" s="1" t="s">
        <v>35</v>
      </c>
      <c r="D116" s="2">
        <v>24</v>
      </c>
      <c r="E116" s="2">
        <v>18</v>
      </c>
      <c r="F116" s="2">
        <v>6</v>
      </c>
      <c r="G116" s="76">
        <v>228500</v>
      </c>
      <c r="H116" s="76">
        <v>168500</v>
      </c>
      <c r="I116" s="76">
        <v>60000</v>
      </c>
      <c r="J116" s="2">
        <v>21</v>
      </c>
      <c r="K116" s="2">
        <v>0</v>
      </c>
      <c r="L116" s="2">
        <v>3</v>
      </c>
      <c r="M116" s="3">
        <v>198500</v>
      </c>
      <c r="N116" s="3">
        <v>9452</v>
      </c>
      <c r="O116" s="36">
        <v>0.52400000000000002</v>
      </c>
      <c r="P116" s="36">
        <v>0.23799999999999999</v>
      </c>
      <c r="Q116" s="36">
        <v>0.23799999999999999</v>
      </c>
      <c r="R116" s="36">
        <v>0.875</v>
      </c>
      <c r="S116" s="36">
        <v>0</v>
      </c>
      <c r="T116" s="36">
        <v>0.125</v>
      </c>
      <c r="U116" s="2">
        <v>4</v>
      </c>
      <c r="V116" s="2">
        <v>1</v>
      </c>
      <c r="W116" s="2">
        <v>0</v>
      </c>
      <c r="X116" s="2">
        <v>1</v>
      </c>
      <c r="Y116" s="76">
        <v>10000</v>
      </c>
      <c r="Z116" s="76">
        <v>0</v>
      </c>
      <c r="AA116" s="76">
        <v>10000</v>
      </c>
      <c r="AB116" s="2">
        <v>2</v>
      </c>
      <c r="AC116" s="2">
        <v>0</v>
      </c>
      <c r="AD116" s="2">
        <v>3</v>
      </c>
      <c r="AE116" s="3">
        <v>20000</v>
      </c>
      <c r="AF116" s="3">
        <v>10000</v>
      </c>
      <c r="AG116" s="36">
        <v>0</v>
      </c>
      <c r="AH116" s="36">
        <v>0.5</v>
      </c>
      <c r="AI116" s="36">
        <v>0.5</v>
      </c>
      <c r="AK116" s="70"/>
      <c r="AL116" s="113">
        <f t="shared" si="3"/>
        <v>1</v>
      </c>
      <c r="AM116" s="113">
        <f t="shared" si="4"/>
        <v>1</v>
      </c>
      <c r="AN116" s="113">
        <f t="shared" si="5"/>
        <v>1</v>
      </c>
    </row>
    <row r="117" spans="1:40" x14ac:dyDescent="0.3">
      <c r="A117" s="60">
        <v>44031</v>
      </c>
      <c r="B117" s="1" t="s">
        <v>212</v>
      </c>
      <c r="C117" s="1" t="s">
        <v>213</v>
      </c>
      <c r="D117" s="2">
        <v>25251</v>
      </c>
      <c r="E117" s="2">
        <v>19411</v>
      </c>
      <c r="F117" s="2">
        <v>5840</v>
      </c>
      <c r="G117" s="76">
        <v>196818276</v>
      </c>
      <c r="H117" s="76">
        <v>146231192</v>
      </c>
      <c r="I117" s="76">
        <v>50587084</v>
      </c>
      <c r="J117" s="2">
        <v>23683</v>
      </c>
      <c r="K117" s="2">
        <v>129</v>
      </c>
      <c r="L117" s="2">
        <v>1439</v>
      </c>
      <c r="M117" s="3">
        <v>185890212</v>
      </c>
      <c r="N117" s="3">
        <v>7849</v>
      </c>
      <c r="O117" s="36">
        <v>0.875</v>
      </c>
      <c r="P117" s="36">
        <v>0.10199999999999999</v>
      </c>
      <c r="Q117" s="36">
        <v>2.3E-2</v>
      </c>
      <c r="R117" s="36">
        <v>0.93799999999999994</v>
      </c>
      <c r="S117" s="36">
        <v>5.0000000000000001E-3</v>
      </c>
      <c r="T117" s="36">
        <v>5.7000000000000002E-2</v>
      </c>
      <c r="U117" s="2">
        <v>2556</v>
      </c>
      <c r="V117" s="2">
        <v>1153</v>
      </c>
      <c r="W117" s="2">
        <v>463</v>
      </c>
      <c r="X117" s="2">
        <v>690</v>
      </c>
      <c r="Y117" s="76">
        <v>8815597</v>
      </c>
      <c r="Z117" s="76">
        <v>3259132</v>
      </c>
      <c r="AA117" s="76">
        <v>5556465</v>
      </c>
      <c r="AB117" s="2">
        <v>2270</v>
      </c>
      <c r="AC117" s="2">
        <v>0</v>
      </c>
      <c r="AD117" s="2">
        <v>1439</v>
      </c>
      <c r="AE117" s="3">
        <v>17812692</v>
      </c>
      <c r="AF117" s="3">
        <v>7847</v>
      </c>
      <c r="AG117" s="36">
        <v>0.76600000000000001</v>
      </c>
      <c r="AH117" s="36">
        <v>0.19</v>
      </c>
      <c r="AI117" s="36">
        <v>4.3999999999999997E-2</v>
      </c>
      <c r="AK117" s="70"/>
      <c r="AL117" s="113">
        <f t="shared" si="3"/>
        <v>1</v>
      </c>
      <c r="AM117" s="113">
        <f t="shared" si="4"/>
        <v>1</v>
      </c>
      <c r="AN117" s="113">
        <f t="shared" si="5"/>
        <v>1</v>
      </c>
    </row>
    <row r="118" spans="1:40" x14ac:dyDescent="0.3">
      <c r="A118" s="60">
        <v>44031</v>
      </c>
      <c r="B118" s="1" t="s">
        <v>214</v>
      </c>
      <c r="C118" s="1" t="s">
        <v>215</v>
      </c>
      <c r="D118" s="2">
        <v>21130</v>
      </c>
      <c r="E118" s="2">
        <v>15408</v>
      </c>
      <c r="F118" s="2">
        <v>5722</v>
      </c>
      <c r="G118" s="76">
        <v>163609600.33000001</v>
      </c>
      <c r="H118" s="76">
        <v>116407559.89000002</v>
      </c>
      <c r="I118" s="76">
        <v>47202040.439999998</v>
      </c>
      <c r="J118" s="2">
        <v>20110</v>
      </c>
      <c r="K118" s="2">
        <v>360</v>
      </c>
      <c r="L118" s="2">
        <v>661</v>
      </c>
      <c r="M118" s="3">
        <v>156919903</v>
      </c>
      <c r="N118" s="3">
        <v>7803</v>
      </c>
      <c r="O118" s="36">
        <v>0.92300000000000004</v>
      </c>
      <c r="P118" s="36">
        <v>4.7E-2</v>
      </c>
      <c r="Q118" s="36">
        <v>0.03</v>
      </c>
      <c r="R118" s="36">
        <v>0.95199999999999996</v>
      </c>
      <c r="S118" s="36">
        <v>1.6E-2</v>
      </c>
      <c r="T118" s="36">
        <v>3.1E-2</v>
      </c>
      <c r="U118" s="2">
        <v>1226</v>
      </c>
      <c r="V118" s="2">
        <v>1252</v>
      </c>
      <c r="W118" s="2">
        <v>419</v>
      </c>
      <c r="X118" s="2">
        <v>833</v>
      </c>
      <c r="Y118" s="76">
        <v>8839060.0500000007</v>
      </c>
      <c r="Z118" s="76">
        <v>2840053.4100000011</v>
      </c>
      <c r="AA118" s="76">
        <v>5999006.6399999997</v>
      </c>
      <c r="AB118" s="2">
        <v>1776</v>
      </c>
      <c r="AC118" s="2">
        <v>42</v>
      </c>
      <c r="AD118" s="2">
        <v>661</v>
      </c>
      <c r="AE118" s="3">
        <v>12999996</v>
      </c>
      <c r="AF118" s="3">
        <v>7320</v>
      </c>
      <c r="AG118" s="36">
        <v>0.84899999999999998</v>
      </c>
      <c r="AH118" s="36">
        <v>0.13300000000000001</v>
      </c>
      <c r="AI118" s="36">
        <v>1.7999999999999999E-2</v>
      </c>
      <c r="AK118" s="70"/>
      <c r="AL118" s="113">
        <f t="shared" si="3"/>
        <v>0.999</v>
      </c>
      <c r="AM118" s="113">
        <f t="shared" si="4"/>
        <v>1</v>
      </c>
      <c r="AN118" s="113">
        <f t="shared" si="5"/>
        <v>1</v>
      </c>
    </row>
    <row r="119" spans="1:40" x14ac:dyDescent="0.3">
      <c r="A119" s="60">
        <v>44031</v>
      </c>
      <c r="B119" s="1" t="s">
        <v>216</v>
      </c>
      <c r="C119" s="1" t="s">
        <v>217</v>
      </c>
      <c r="D119" s="2">
        <v>404836</v>
      </c>
      <c r="E119" s="2">
        <v>297460</v>
      </c>
      <c r="F119" s="2">
        <v>107376</v>
      </c>
      <c r="G119" s="76">
        <v>2960290237.0699997</v>
      </c>
      <c r="H119" s="76">
        <v>2065956103.0699997</v>
      </c>
      <c r="I119" s="76">
        <v>894334134</v>
      </c>
      <c r="J119" s="2">
        <v>375669</v>
      </c>
      <c r="K119" s="2">
        <v>13910</v>
      </c>
      <c r="L119" s="2">
        <v>15256</v>
      </c>
      <c r="M119" s="3">
        <v>2734813382</v>
      </c>
      <c r="N119" s="3">
        <v>7280</v>
      </c>
      <c r="O119" s="36">
        <v>0.98599999999999999</v>
      </c>
      <c r="P119" s="36">
        <v>1.0999999999999999E-2</v>
      </c>
      <c r="Q119" s="36">
        <v>3.0000000000000001E-3</v>
      </c>
      <c r="R119" s="36">
        <v>0.93500000000000005</v>
      </c>
      <c r="S119" s="36">
        <v>2.7E-2</v>
      </c>
      <c r="T119" s="36">
        <v>3.7999999999999999E-2</v>
      </c>
      <c r="U119" s="2">
        <v>23397</v>
      </c>
      <c r="V119" s="2">
        <v>23249</v>
      </c>
      <c r="W119" s="2">
        <v>7150</v>
      </c>
      <c r="X119" s="2">
        <v>16099</v>
      </c>
      <c r="Y119" s="76">
        <v>164796009</v>
      </c>
      <c r="Z119" s="76">
        <v>44658853</v>
      </c>
      <c r="AA119" s="76">
        <v>120137156</v>
      </c>
      <c r="AB119" s="2">
        <v>28006</v>
      </c>
      <c r="AC119" s="2">
        <v>3384</v>
      </c>
      <c r="AD119" s="2">
        <v>15256</v>
      </c>
      <c r="AE119" s="3">
        <v>198947278</v>
      </c>
      <c r="AF119" s="3">
        <v>7104</v>
      </c>
      <c r="AG119" s="36">
        <v>0.84799999999999998</v>
      </c>
      <c r="AH119" s="36">
        <v>0.124</v>
      </c>
      <c r="AI119" s="36">
        <v>2.7E-2</v>
      </c>
      <c r="AK119" s="70"/>
      <c r="AL119" s="113">
        <f t="shared" si="3"/>
        <v>1</v>
      </c>
      <c r="AM119" s="113">
        <f t="shared" si="4"/>
        <v>1</v>
      </c>
      <c r="AN119" s="113">
        <f t="shared" si="5"/>
        <v>0.999</v>
      </c>
    </row>
    <row r="120" spans="1:40" x14ac:dyDescent="0.3">
      <c r="A120" s="60">
        <v>44031</v>
      </c>
      <c r="B120" s="1" t="s">
        <v>218</v>
      </c>
      <c r="C120" s="1" t="s">
        <v>166</v>
      </c>
      <c r="D120" s="2">
        <v>85048</v>
      </c>
      <c r="E120" s="2">
        <v>51826</v>
      </c>
      <c r="F120" s="2">
        <v>33222</v>
      </c>
      <c r="G120" s="76">
        <v>720701720.13</v>
      </c>
      <c r="H120" s="76">
        <v>419185347.54000002</v>
      </c>
      <c r="I120" s="76">
        <v>301516372.58999997</v>
      </c>
      <c r="J120" s="2">
        <v>81753</v>
      </c>
      <c r="K120" s="2">
        <v>2166</v>
      </c>
      <c r="L120" s="2">
        <v>2212</v>
      </c>
      <c r="M120" s="3">
        <v>679012280</v>
      </c>
      <c r="N120" s="3">
        <v>8306</v>
      </c>
      <c r="O120" s="36">
        <v>0.98399999999999999</v>
      </c>
      <c r="P120" s="36">
        <v>1.2999999999999999E-2</v>
      </c>
      <c r="Q120" s="36">
        <v>3.0000000000000001E-3</v>
      </c>
      <c r="R120" s="36">
        <v>0.96099999999999997</v>
      </c>
      <c r="S120" s="36">
        <v>2.5000000000000001E-2</v>
      </c>
      <c r="T120" s="36">
        <v>2.5999999999999999E-2</v>
      </c>
      <c r="U120" s="2">
        <v>3371</v>
      </c>
      <c r="V120" s="2">
        <v>7625</v>
      </c>
      <c r="W120" s="2">
        <v>2337</v>
      </c>
      <c r="X120" s="2">
        <v>5288</v>
      </c>
      <c r="Y120" s="76">
        <v>63900376.740000002</v>
      </c>
      <c r="Z120" s="76">
        <v>18430354.25</v>
      </c>
      <c r="AA120" s="76">
        <v>45470022.490000002</v>
      </c>
      <c r="AB120" s="2">
        <v>8527</v>
      </c>
      <c r="AC120" s="2">
        <v>257</v>
      </c>
      <c r="AD120" s="2">
        <v>2212</v>
      </c>
      <c r="AE120" s="3">
        <v>70239787</v>
      </c>
      <c r="AF120" s="3">
        <v>8237</v>
      </c>
      <c r="AG120" s="36">
        <v>0.99099999999999999</v>
      </c>
      <c r="AH120" s="36">
        <v>7.0000000000000001E-3</v>
      </c>
      <c r="AI120" s="36">
        <v>2E-3</v>
      </c>
      <c r="AK120" s="70"/>
      <c r="AL120" s="113">
        <f t="shared" si="3"/>
        <v>1.012</v>
      </c>
      <c r="AM120" s="113">
        <f t="shared" si="4"/>
        <v>1</v>
      </c>
      <c r="AN120" s="113">
        <f t="shared" si="5"/>
        <v>1</v>
      </c>
    </row>
    <row r="121" spans="1:40" x14ac:dyDescent="0.3">
      <c r="A121" s="60">
        <v>44031</v>
      </c>
      <c r="B121" s="1" t="s">
        <v>219</v>
      </c>
      <c r="C121" s="1" t="s">
        <v>61</v>
      </c>
      <c r="D121" s="2">
        <v>245</v>
      </c>
      <c r="E121" s="2">
        <v>236</v>
      </c>
      <c r="F121" s="2">
        <v>9</v>
      </c>
      <c r="G121" s="76">
        <v>467830</v>
      </c>
      <c r="H121" s="76">
        <v>426856</v>
      </c>
      <c r="I121" s="76">
        <v>40974</v>
      </c>
      <c r="J121" s="2">
        <v>217</v>
      </c>
      <c r="K121" s="2">
        <v>20</v>
      </c>
      <c r="L121" s="2">
        <v>8</v>
      </c>
      <c r="M121" s="3">
        <v>279264</v>
      </c>
      <c r="N121" s="3">
        <v>1287</v>
      </c>
      <c r="O121" s="36">
        <v>0.98199999999999998</v>
      </c>
      <c r="P121" s="36">
        <v>0</v>
      </c>
      <c r="Q121" s="36">
        <v>1.7999999999999999E-2</v>
      </c>
      <c r="R121" s="36">
        <v>0.88600000000000001</v>
      </c>
      <c r="S121" s="36">
        <v>8.2000000000000003E-2</v>
      </c>
      <c r="T121" s="36">
        <v>3.3000000000000002E-2</v>
      </c>
      <c r="U121" s="2">
        <v>24</v>
      </c>
      <c r="V121" s="2">
        <v>11</v>
      </c>
      <c r="W121" s="2">
        <v>8</v>
      </c>
      <c r="X121" s="2">
        <v>3</v>
      </c>
      <c r="Y121" s="76">
        <v>39755</v>
      </c>
      <c r="Z121" s="76">
        <v>29381</v>
      </c>
      <c r="AA121" s="76">
        <v>10374</v>
      </c>
      <c r="AB121" s="2">
        <v>23</v>
      </c>
      <c r="AC121" s="2">
        <v>4</v>
      </c>
      <c r="AD121" s="2">
        <v>8</v>
      </c>
      <c r="AE121" s="3">
        <v>60492</v>
      </c>
      <c r="AF121" s="3">
        <v>2630</v>
      </c>
      <c r="AG121" s="36">
        <v>1</v>
      </c>
      <c r="AH121" s="36">
        <v>0</v>
      </c>
      <c r="AI121" s="36">
        <v>0</v>
      </c>
      <c r="AK121" s="70"/>
      <c r="AL121" s="113">
        <f t="shared" si="3"/>
        <v>1.0009999999999999</v>
      </c>
      <c r="AM121" s="113">
        <f t="shared" si="4"/>
        <v>1</v>
      </c>
      <c r="AN121" s="113">
        <f t="shared" si="5"/>
        <v>1</v>
      </c>
    </row>
    <row r="122" spans="1:40" x14ac:dyDescent="0.3">
      <c r="A122" s="60">
        <v>44031</v>
      </c>
      <c r="B122" s="1" t="s">
        <v>220</v>
      </c>
      <c r="C122" s="1" t="s">
        <v>7</v>
      </c>
      <c r="D122" s="2">
        <v>5639</v>
      </c>
      <c r="E122" s="2">
        <v>5073</v>
      </c>
      <c r="F122" s="2">
        <v>566</v>
      </c>
      <c r="G122" s="76">
        <v>21972818</v>
      </c>
      <c r="H122" s="76">
        <v>18459138</v>
      </c>
      <c r="I122" s="76">
        <v>3513680</v>
      </c>
      <c r="J122" s="2">
        <v>4863</v>
      </c>
      <c r="K122" s="2">
        <v>408</v>
      </c>
      <c r="L122" s="2">
        <v>368</v>
      </c>
      <c r="M122" s="3">
        <v>19241113</v>
      </c>
      <c r="N122" s="3">
        <v>3957</v>
      </c>
      <c r="O122" s="36">
        <v>0.94699999999999995</v>
      </c>
      <c r="P122" s="36">
        <v>2.4E-2</v>
      </c>
      <c r="Q122" s="36">
        <v>2.9000000000000001E-2</v>
      </c>
      <c r="R122" s="36">
        <v>0.86299999999999999</v>
      </c>
      <c r="S122" s="36">
        <v>7.1999999999999995E-2</v>
      </c>
      <c r="T122" s="36">
        <v>6.5000000000000002E-2</v>
      </c>
      <c r="U122" s="2">
        <v>526</v>
      </c>
      <c r="V122" s="2">
        <v>361</v>
      </c>
      <c r="W122" s="2">
        <v>262</v>
      </c>
      <c r="X122" s="2">
        <v>99</v>
      </c>
      <c r="Y122" s="76">
        <v>1485836</v>
      </c>
      <c r="Z122" s="76">
        <v>942228</v>
      </c>
      <c r="AA122" s="76">
        <v>543608</v>
      </c>
      <c r="AB122" s="2">
        <v>461</v>
      </c>
      <c r="AC122" s="2">
        <v>58</v>
      </c>
      <c r="AD122" s="2">
        <v>368</v>
      </c>
      <c r="AE122" s="3">
        <v>2005176</v>
      </c>
      <c r="AF122" s="3">
        <v>4350</v>
      </c>
      <c r="AG122" s="36">
        <v>0.879</v>
      </c>
      <c r="AH122" s="36">
        <v>9.5000000000000001E-2</v>
      </c>
      <c r="AI122" s="36">
        <v>2.5999999999999999E-2</v>
      </c>
      <c r="AK122" s="70"/>
      <c r="AL122" s="113">
        <f t="shared" si="3"/>
        <v>1</v>
      </c>
      <c r="AM122" s="113">
        <f t="shared" si="4"/>
        <v>1</v>
      </c>
      <c r="AN122" s="113">
        <f t="shared" si="5"/>
        <v>1</v>
      </c>
    </row>
    <row r="123" spans="1:40" x14ac:dyDescent="0.3">
      <c r="A123" s="60">
        <v>44031</v>
      </c>
      <c r="B123" s="1" t="s">
        <v>221</v>
      </c>
      <c r="C123" s="1" t="s">
        <v>35</v>
      </c>
      <c r="D123" s="2">
        <v>166</v>
      </c>
      <c r="E123" s="2">
        <v>124</v>
      </c>
      <c r="F123" s="2">
        <v>42</v>
      </c>
      <c r="G123" s="76">
        <v>1538211</v>
      </c>
      <c r="H123" s="76">
        <v>1130407</v>
      </c>
      <c r="I123" s="76">
        <v>407804</v>
      </c>
      <c r="J123" s="2">
        <v>142</v>
      </c>
      <c r="K123" s="2">
        <v>3</v>
      </c>
      <c r="L123" s="2">
        <v>21</v>
      </c>
      <c r="M123" s="3">
        <v>1323186</v>
      </c>
      <c r="N123" s="3">
        <v>9318</v>
      </c>
      <c r="O123" s="36">
        <v>0.73199999999999998</v>
      </c>
      <c r="P123" s="36">
        <v>0.14799999999999999</v>
      </c>
      <c r="Q123" s="36">
        <v>0.12</v>
      </c>
      <c r="R123" s="36">
        <v>0.85499999999999998</v>
      </c>
      <c r="S123" s="36">
        <v>1.7999999999999999E-2</v>
      </c>
      <c r="T123" s="36">
        <v>0.127</v>
      </c>
      <c r="U123" s="2">
        <v>29</v>
      </c>
      <c r="V123" s="2">
        <v>11</v>
      </c>
      <c r="W123" s="2">
        <v>4</v>
      </c>
      <c r="X123" s="2">
        <v>7</v>
      </c>
      <c r="Y123" s="76">
        <v>100772</v>
      </c>
      <c r="Z123" s="76">
        <v>30772</v>
      </c>
      <c r="AA123" s="76">
        <v>70000</v>
      </c>
      <c r="AB123" s="2">
        <v>19</v>
      </c>
      <c r="AC123" s="2">
        <v>0</v>
      </c>
      <c r="AD123" s="2">
        <v>21</v>
      </c>
      <c r="AE123" s="3">
        <v>190000</v>
      </c>
      <c r="AF123" s="3">
        <v>10000</v>
      </c>
      <c r="AG123" s="36">
        <v>0.68400000000000005</v>
      </c>
      <c r="AH123" s="36">
        <v>0.158</v>
      </c>
      <c r="AI123" s="36">
        <v>0.158</v>
      </c>
      <c r="AK123" s="70"/>
      <c r="AL123" s="113">
        <f t="shared" si="3"/>
        <v>1</v>
      </c>
      <c r="AM123" s="113">
        <f t="shared" si="4"/>
        <v>1</v>
      </c>
      <c r="AN123" s="113">
        <f t="shared" si="5"/>
        <v>1</v>
      </c>
    </row>
    <row r="124" spans="1:40" x14ac:dyDescent="0.3">
      <c r="A124" s="60">
        <v>44031</v>
      </c>
      <c r="B124" s="1" t="s">
        <v>222</v>
      </c>
      <c r="C124" s="1" t="s">
        <v>223</v>
      </c>
      <c r="D124" s="2">
        <v>2459</v>
      </c>
      <c r="E124" s="2">
        <v>1788</v>
      </c>
      <c r="F124" s="2">
        <v>671</v>
      </c>
      <c r="G124" s="76">
        <v>22160950</v>
      </c>
      <c r="H124" s="76">
        <v>16282858</v>
      </c>
      <c r="I124" s="76">
        <v>5878092</v>
      </c>
      <c r="J124" s="2">
        <v>2178</v>
      </c>
      <c r="K124" s="2">
        <v>13</v>
      </c>
      <c r="L124" s="2">
        <v>268</v>
      </c>
      <c r="M124" s="3">
        <v>19563848</v>
      </c>
      <c r="N124" s="3">
        <v>8982</v>
      </c>
      <c r="O124" s="36">
        <v>0.94</v>
      </c>
      <c r="P124" s="36">
        <v>2.1999999999999999E-2</v>
      </c>
      <c r="Q124" s="36">
        <v>3.7999999999999999E-2</v>
      </c>
      <c r="R124" s="36">
        <v>0.88600000000000001</v>
      </c>
      <c r="S124" s="36">
        <v>5.0000000000000001E-3</v>
      </c>
      <c r="T124" s="36">
        <v>0.109</v>
      </c>
      <c r="U124" s="2">
        <v>309</v>
      </c>
      <c r="V124" s="2">
        <v>162</v>
      </c>
      <c r="W124" s="2">
        <v>52</v>
      </c>
      <c r="X124" s="2">
        <v>110</v>
      </c>
      <c r="Y124" s="76">
        <v>1360343</v>
      </c>
      <c r="Z124" s="76">
        <v>608951</v>
      </c>
      <c r="AA124" s="76">
        <v>751392</v>
      </c>
      <c r="AB124" s="2">
        <v>203</v>
      </c>
      <c r="AC124" s="2">
        <v>0</v>
      </c>
      <c r="AD124" s="2">
        <v>268</v>
      </c>
      <c r="AE124" s="3">
        <v>1673934</v>
      </c>
      <c r="AF124" s="3">
        <v>8246</v>
      </c>
      <c r="AG124" s="36">
        <v>0.91100000000000003</v>
      </c>
      <c r="AH124" s="36">
        <v>3.4000000000000002E-2</v>
      </c>
      <c r="AI124" s="36">
        <v>5.3999999999999999E-2</v>
      </c>
      <c r="AK124" s="70"/>
      <c r="AL124" s="113">
        <f t="shared" si="3"/>
        <v>1</v>
      </c>
      <c r="AM124" s="113">
        <f t="shared" si="4"/>
        <v>1</v>
      </c>
      <c r="AN124" s="113">
        <f t="shared" si="5"/>
        <v>0.99900000000000011</v>
      </c>
    </row>
    <row r="125" spans="1:40" x14ac:dyDescent="0.3">
      <c r="A125" s="60">
        <v>44031</v>
      </c>
      <c r="B125" s="1" t="s">
        <v>224</v>
      </c>
      <c r="C125" s="1" t="s">
        <v>225</v>
      </c>
      <c r="D125" s="2">
        <v>22652</v>
      </c>
      <c r="E125" s="2">
        <v>16328</v>
      </c>
      <c r="F125" s="2">
        <v>6324</v>
      </c>
      <c r="G125" s="76">
        <v>181625025</v>
      </c>
      <c r="H125" s="76">
        <v>126672677</v>
      </c>
      <c r="I125" s="76">
        <v>54952348</v>
      </c>
      <c r="J125" s="2">
        <v>21522</v>
      </c>
      <c r="K125" s="2">
        <v>560</v>
      </c>
      <c r="L125" s="2">
        <v>570</v>
      </c>
      <c r="M125" s="3">
        <v>173345132</v>
      </c>
      <c r="N125" s="3">
        <v>8054</v>
      </c>
      <c r="O125" s="36">
        <v>0.996</v>
      </c>
      <c r="P125" s="36">
        <v>4.0000000000000001E-3</v>
      </c>
      <c r="Q125" s="36">
        <v>0</v>
      </c>
      <c r="R125" s="36">
        <v>0.95199999999999996</v>
      </c>
      <c r="S125" s="36">
        <v>2.3E-2</v>
      </c>
      <c r="T125" s="36">
        <v>2.5000000000000001E-2</v>
      </c>
      <c r="U125" s="2">
        <v>903</v>
      </c>
      <c r="V125" s="2">
        <v>1282</v>
      </c>
      <c r="W125" s="2">
        <v>462</v>
      </c>
      <c r="X125" s="2">
        <v>820</v>
      </c>
      <c r="Y125" s="76">
        <v>9544189</v>
      </c>
      <c r="Z125" s="76">
        <v>3284327</v>
      </c>
      <c r="AA125" s="76">
        <v>6259862</v>
      </c>
      <c r="AB125" s="2">
        <v>1429</v>
      </c>
      <c r="AC125" s="2">
        <v>186</v>
      </c>
      <c r="AD125" s="2">
        <v>570</v>
      </c>
      <c r="AE125" s="3">
        <v>10758304</v>
      </c>
      <c r="AF125" s="3">
        <v>7529</v>
      </c>
      <c r="AG125" s="36">
        <v>0.94299999999999995</v>
      </c>
      <c r="AH125" s="36">
        <v>5.7000000000000002E-2</v>
      </c>
      <c r="AI125" s="36">
        <v>1E-3</v>
      </c>
      <c r="AK125" s="70"/>
      <c r="AL125" s="113">
        <f t="shared" si="3"/>
        <v>1</v>
      </c>
      <c r="AM125" s="113">
        <f t="shared" si="4"/>
        <v>1</v>
      </c>
      <c r="AN125" s="113">
        <f t="shared" si="5"/>
        <v>1.0009999999999999</v>
      </c>
    </row>
    <row r="126" spans="1:40" x14ac:dyDescent="0.3">
      <c r="A126" s="60">
        <v>44031</v>
      </c>
      <c r="B126" s="1" t="s">
        <v>226</v>
      </c>
      <c r="C126" s="1" t="s">
        <v>227</v>
      </c>
      <c r="D126" s="2">
        <v>10196</v>
      </c>
      <c r="E126" s="2">
        <v>6988</v>
      </c>
      <c r="F126" s="2">
        <v>3208</v>
      </c>
      <c r="G126" s="76">
        <v>93932469.74000001</v>
      </c>
      <c r="H126" s="76">
        <v>63503881.06000001</v>
      </c>
      <c r="I126" s="76">
        <v>30428588.68</v>
      </c>
      <c r="J126" s="2">
        <v>9572</v>
      </c>
      <c r="K126" s="2">
        <v>51</v>
      </c>
      <c r="L126" s="2">
        <v>573</v>
      </c>
      <c r="M126" s="3">
        <v>88239847</v>
      </c>
      <c r="N126" s="3">
        <v>9219</v>
      </c>
      <c r="O126" s="36">
        <v>0.90500000000000003</v>
      </c>
      <c r="P126" s="36">
        <v>5.3999999999999999E-2</v>
      </c>
      <c r="Q126" s="36">
        <v>4.1000000000000002E-2</v>
      </c>
      <c r="R126" s="36">
        <v>0.93899999999999995</v>
      </c>
      <c r="S126" s="36">
        <v>5.0000000000000001E-3</v>
      </c>
      <c r="T126" s="36">
        <v>5.6000000000000001E-2</v>
      </c>
      <c r="U126" s="2">
        <v>986</v>
      </c>
      <c r="V126" s="2">
        <v>549</v>
      </c>
      <c r="W126" s="2">
        <v>156</v>
      </c>
      <c r="X126" s="2">
        <v>393</v>
      </c>
      <c r="Y126" s="76">
        <v>4851113.22</v>
      </c>
      <c r="Z126" s="76">
        <v>1287661.4799999995</v>
      </c>
      <c r="AA126" s="76">
        <v>3563451.74</v>
      </c>
      <c r="AB126" s="2">
        <v>960</v>
      </c>
      <c r="AC126" s="2">
        <v>2</v>
      </c>
      <c r="AD126" s="2">
        <v>573</v>
      </c>
      <c r="AE126" s="3">
        <v>8782161</v>
      </c>
      <c r="AF126" s="3">
        <v>9148</v>
      </c>
      <c r="AG126" s="36">
        <v>0.67400000000000004</v>
      </c>
      <c r="AH126" s="36">
        <v>0.25</v>
      </c>
      <c r="AI126" s="36">
        <v>7.5999999999999998E-2</v>
      </c>
      <c r="AK126" s="70"/>
      <c r="AL126" s="113">
        <f t="shared" si="3"/>
        <v>1</v>
      </c>
      <c r="AM126" s="113">
        <f t="shared" si="4"/>
        <v>1</v>
      </c>
      <c r="AN126" s="113">
        <f t="shared" si="5"/>
        <v>1</v>
      </c>
    </row>
    <row r="127" spans="1:40" x14ac:dyDescent="0.3">
      <c r="A127" s="60">
        <v>44031</v>
      </c>
      <c r="B127" s="1" t="s">
        <v>228</v>
      </c>
      <c r="C127" s="1" t="s">
        <v>229</v>
      </c>
      <c r="D127" s="2">
        <v>3001</v>
      </c>
      <c r="E127" s="2">
        <v>2202</v>
      </c>
      <c r="F127" s="2">
        <v>799</v>
      </c>
      <c r="G127" s="76">
        <v>22641423</v>
      </c>
      <c r="H127" s="76">
        <v>15980328</v>
      </c>
      <c r="I127" s="76">
        <v>6661095</v>
      </c>
      <c r="J127" s="2">
        <v>2672</v>
      </c>
      <c r="K127" s="2">
        <v>33</v>
      </c>
      <c r="L127" s="2">
        <v>296</v>
      </c>
      <c r="M127" s="3">
        <v>20862961</v>
      </c>
      <c r="N127" s="3">
        <v>7808</v>
      </c>
      <c r="O127" s="36">
        <v>0.95099999999999996</v>
      </c>
      <c r="P127" s="36">
        <v>3.9E-2</v>
      </c>
      <c r="Q127" s="36">
        <v>0.01</v>
      </c>
      <c r="R127" s="36">
        <v>0.89100000000000001</v>
      </c>
      <c r="S127" s="36">
        <v>0.01</v>
      </c>
      <c r="T127" s="36">
        <v>9.9000000000000005E-2</v>
      </c>
      <c r="U127" s="2">
        <v>257</v>
      </c>
      <c r="V127" s="2">
        <v>192</v>
      </c>
      <c r="W127" s="2">
        <v>68</v>
      </c>
      <c r="X127" s="2">
        <v>124</v>
      </c>
      <c r="Y127" s="76">
        <v>1389924</v>
      </c>
      <c r="Z127" s="76">
        <v>470489</v>
      </c>
      <c r="AA127" s="76">
        <v>919435</v>
      </c>
      <c r="AB127" s="2">
        <v>150</v>
      </c>
      <c r="AC127" s="2">
        <v>3</v>
      </c>
      <c r="AD127" s="2">
        <v>296</v>
      </c>
      <c r="AE127" s="3">
        <v>1162443</v>
      </c>
      <c r="AF127" s="3">
        <v>7750</v>
      </c>
      <c r="AG127" s="36">
        <v>0.80700000000000005</v>
      </c>
      <c r="AH127" s="36">
        <v>0.127</v>
      </c>
      <c r="AI127" s="36">
        <v>6.7000000000000004E-2</v>
      </c>
      <c r="AK127" s="70"/>
      <c r="AL127" s="113">
        <f t="shared" si="3"/>
        <v>1</v>
      </c>
      <c r="AM127" s="113">
        <f t="shared" si="4"/>
        <v>1</v>
      </c>
      <c r="AN127" s="113">
        <f t="shared" si="5"/>
        <v>1.0010000000000001</v>
      </c>
    </row>
    <row r="128" spans="1:40" x14ac:dyDescent="0.3">
      <c r="A128" s="60">
        <v>44031</v>
      </c>
      <c r="B128" s="1" t="s">
        <v>234</v>
      </c>
      <c r="C128" s="1" t="s">
        <v>61</v>
      </c>
      <c r="D128" s="2">
        <v>183</v>
      </c>
      <c r="E128" s="2">
        <v>162</v>
      </c>
      <c r="F128" s="2">
        <v>21</v>
      </c>
      <c r="G128" s="76">
        <v>1049878</v>
      </c>
      <c r="H128" s="76">
        <v>863640</v>
      </c>
      <c r="I128" s="76">
        <v>186238</v>
      </c>
      <c r="J128" s="2">
        <v>166</v>
      </c>
      <c r="K128" s="2">
        <v>6</v>
      </c>
      <c r="L128" s="2">
        <v>11</v>
      </c>
      <c r="M128" s="3">
        <v>1005105</v>
      </c>
      <c r="N128" s="3">
        <v>6055</v>
      </c>
      <c r="O128" s="36">
        <v>0.65100000000000002</v>
      </c>
      <c r="P128" s="36">
        <v>0.127</v>
      </c>
      <c r="Q128" s="36">
        <v>0.223</v>
      </c>
      <c r="R128" s="36">
        <v>0.90700000000000003</v>
      </c>
      <c r="S128" s="36">
        <v>3.3000000000000002E-2</v>
      </c>
      <c r="T128" s="36">
        <v>0.06</v>
      </c>
      <c r="U128" s="2">
        <v>37</v>
      </c>
      <c r="V128" s="2">
        <v>13</v>
      </c>
      <c r="W128" s="2">
        <v>8</v>
      </c>
      <c r="X128" s="2">
        <v>5</v>
      </c>
      <c r="Y128" s="76">
        <v>56580</v>
      </c>
      <c r="Z128" s="76">
        <v>22542</v>
      </c>
      <c r="AA128" s="76">
        <v>34038</v>
      </c>
      <c r="AB128" s="2">
        <v>39</v>
      </c>
      <c r="AC128" s="2">
        <v>0</v>
      </c>
      <c r="AD128" s="2">
        <v>11</v>
      </c>
      <c r="AE128" s="3">
        <v>148095</v>
      </c>
      <c r="AF128" s="3">
        <v>3797</v>
      </c>
      <c r="AG128" s="36">
        <v>0.20499999999999999</v>
      </c>
      <c r="AH128" s="36">
        <v>0.41</v>
      </c>
      <c r="AI128" s="36">
        <v>0.38500000000000001</v>
      </c>
      <c r="AK128" s="70"/>
      <c r="AL128" s="113">
        <f t="shared" si="3"/>
        <v>1</v>
      </c>
      <c r="AM128" s="113">
        <f t="shared" si="4"/>
        <v>1.0010000000000001</v>
      </c>
      <c r="AN128" s="113">
        <f t="shared" si="5"/>
        <v>1</v>
      </c>
    </row>
    <row r="129" spans="1:40" x14ac:dyDescent="0.3">
      <c r="A129" s="60">
        <v>44031</v>
      </c>
      <c r="B129" s="1" t="s">
        <v>241</v>
      </c>
      <c r="C129" s="1" t="s">
        <v>242</v>
      </c>
      <c r="D129" s="2">
        <v>509</v>
      </c>
      <c r="E129" s="2">
        <v>402</v>
      </c>
      <c r="F129" s="2">
        <v>107</v>
      </c>
      <c r="G129" s="76">
        <v>4062505</v>
      </c>
      <c r="H129" s="76">
        <v>3103354</v>
      </c>
      <c r="I129" s="76">
        <v>959151</v>
      </c>
      <c r="J129" s="2">
        <v>459</v>
      </c>
      <c r="K129" s="2">
        <v>17</v>
      </c>
      <c r="L129" s="2">
        <v>33</v>
      </c>
      <c r="M129" s="3">
        <v>3723644</v>
      </c>
      <c r="N129" s="3">
        <v>8113</v>
      </c>
      <c r="O129" s="36">
        <v>0.996</v>
      </c>
      <c r="P129" s="36">
        <v>4.0000000000000001E-3</v>
      </c>
      <c r="Q129" s="36">
        <v>0</v>
      </c>
      <c r="R129" s="36">
        <v>0.90200000000000002</v>
      </c>
      <c r="S129" s="36">
        <v>3.3000000000000002E-2</v>
      </c>
      <c r="T129" s="36">
        <v>6.5000000000000002E-2</v>
      </c>
      <c r="U129" s="2">
        <v>40</v>
      </c>
      <c r="V129" s="2">
        <v>38</v>
      </c>
      <c r="W129" s="2">
        <v>15</v>
      </c>
      <c r="X129" s="2">
        <v>23</v>
      </c>
      <c r="Y129" s="76">
        <v>278500</v>
      </c>
      <c r="Z129" s="76">
        <v>92945</v>
      </c>
      <c r="AA129" s="76">
        <v>185555</v>
      </c>
      <c r="AB129" s="2">
        <v>45</v>
      </c>
      <c r="AC129" s="2">
        <v>0</v>
      </c>
      <c r="AD129" s="2">
        <v>33</v>
      </c>
      <c r="AE129" s="3">
        <v>371319</v>
      </c>
      <c r="AF129" s="3">
        <v>8252</v>
      </c>
      <c r="AG129" s="36">
        <v>1</v>
      </c>
      <c r="AH129" s="36">
        <v>0</v>
      </c>
      <c r="AI129" s="36">
        <v>0</v>
      </c>
      <c r="AK129" s="70"/>
      <c r="AL129" s="113">
        <f t="shared" si="3"/>
        <v>1</v>
      </c>
      <c r="AM129" s="113">
        <f t="shared" si="4"/>
        <v>1</v>
      </c>
      <c r="AN129" s="113">
        <f t="shared" si="5"/>
        <v>1</v>
      </c>
    </row>
    <row r="130" spans="1:40" x14ac:dyDescent="0.3">
      <c r="A130" s="60">
        <v>44031</v>
      </c>
      <c r="B130" s="1" t="s">
        <v>243</v>
      </c>
      <c r="C130" s="1" t="s">
        <v>146</v>
      </c>
      <c r="D130" s="2">
        <v>11366</v>
      </c>
      <c r="E130" s="2">
        <v>9771</v>
      </c>
      <c r="F130" s="2">
        <v>1595</v>
      </c>
      <c r="G130" s="76">
        <v>75380142</v>
      </c>
      <c r="H130" s="76">
        <v>62932487</v>
      </c>
      <c r="I130" s="76">
        <v>12447655</v>
      </c>
      <c r="J130" s="2">
        <v>10420</v>
      </c>
      <c r="K130" s="2">
        <v>202</v>
      </c>
      <c r="L130" s="2">
        <v>744</v>
      </c>
      <c r="M130" s="3">
        <v>65951243</v>
      </c>
      <c r="N130" s="3">
        <v>6329</v>
      </c>
      <c r="O130" s="36">
        <v>0.91300000000000003</v>
      </c>
      <c r="P130" s="36">
        <v>4.5999999999999999E-2</v>
      </c>
      <c r="Q130" s="36">
        <v>4.1000000000000002E-2</v>
      </c>
      <c r="R130" s="36">
        <v>0.91700000000000004</v>
      </c>
      <c r="S130" s="36">
        <v>1.7000000000000001E-2</v>
      </c>
      <c r="T130" s="36">
        <v>6.5000000000000002E-2</v>
      </c>
      <c r="U130" s="2">
        <v>869</v>
      </c>
      <c r="V130" s="2">
        <v>602</v>
      </c>
      <c r="W130" s="2">
        <v>265</v>
      </c>
      <c r="X130" s="2">
        <v>337</v>
      </c>
      <c r="Y130" s="76">
        <v>3592213</v>
      </c>
      <c r="Z130" s="76">
        <v>1374232</v>
      </c>
      <c r="AA130" s="76">
        <v>2217981</v>
      </c>
      <c r="AB130" s="2">
        <v>719</v>
      </c>
      <c r="AC130" s="2">
        <v>8</v>
      </c>
      <c r="AD130" s="2">
        <v>744</v>
      </c>
      <c r="AE130" s="3">
        <v>4170686</v>
      </c>
      <c r="AF130" s="3">
        <v>5801</v>
      </c>
      <c r="AG130" s="36">
        <v>0.69499999999999995</v>
      </c>
      <c r="AH130" s="36">
        <v>0.20200000000000001</v>
      </c>
      <c r="AI130" s="36">
        <v>0.10299999999999999</v>
      </c>
      <c r="AK130" s="70"/>
      <c r="AL130" s="113">
        <f t="shared" si="3"/>
        <v>0.99900000000000011</v>
      </c>
      <c r="AM130" s="113">
        <f t="shared" si="4"/>
        <v>1</v>
      </c>
      <c r="AN130" s="113">
        <f t="shared" si="5"/>
        <v>1</v>
      </c>
    </row>
    <row r="131" spans="1:40" x14ac:dyDescent="0.3">
      <c r="A131" s="60">
        <v>44031</v>
      </c>
      <c r="B131" s="1" t="s">
        <v>244</v>
      </c>
      <c r="C131" s="1" t="s">
        <v>245</v>
      </c>
      <c r="D131" s="2">
        <v>1099</v>
      </c>
      <c r="E131" s="2">
        <v>794</v>
      </c>
      <c r="F131" s="2">
        <v>305</v>
      </c>
      <c r="G131" s="76">
        <v>10233949.5</v>
      </c>
      <c r="H131" s="76">
        <v>7345698.4900000002</v>
      </c>
      <c r="I131" s="76">
        <v>2888251.01</v>
      </c>
      <c r="J131" s="2">
        <v>1021</v>
      </c>
      <c r="K131" s="2">
        <v>5</v>
      </c>
      <c r="L131" s="2">
        <v>73</v>
      </c>
      <c r="M131" s="3">
        <v>9520394</v>
      </c>
      <c r="N131" s="3">
        <v>9325</v>
      </c>
      <c r="O131" s="36">
        <v>0.98099999999999998</v>
      </c>
      <c r="P131" s="36">
        <v>1.2E-2</v>
      </c>
      <c r="Q131" s="36">
        <v>7.0000000000000001E-3</v>
      </c>
      <c r="R131" s="36">
        <v>0.92900000000000005</v>
      </c>
      <c r="S131" s="36">
        <v>5.0000000000000001E-3</v>
      </c>
      <c r="T131" s="36">
        <v>6.6000000000000003E-2</v>
      </c>
      <c r="U131" s="2">
        <v>91</v>
      </c>
      <c r="V131" s="2">
        <v>78</v>
      </c>
      <c r="W131" s="2">
        <v>28</v>
      </c>
      <c r="X131" s="2">
        <v>50</v>
      </c>
      <c r="Y131" s="76">
        <v>708450.39</v>
      </c>
      <c r="Z131" s="76">
        <v>244230.39</v>
      </c>
      <c r="AA131" s="76">
        <v>464220</v>
      </c>
      <c r="AB131" s="2">
        <v>96</v>
      </c>
      <c r="AC131" s="2">
        <v>0</v>
      </c>
      <c r="AD131" s="2">
        <v>73</v>
      </c>
      <c r="AE131" s="3">
        <v>889424</v>
      </c>
      <c r="AF131" s="3">
        <v>9265</v>
      </c>
      <c r="AG131" s="36">
        <v>0.93799999999999994</v>
      </c>
      <c r="AH131" s="36">
        <v>6.3E-2</v>
      </c>
      <c r="AI131" s="36">
        <v>0</v>
      </c>
      <c r="AK131" s="70"/>
      <c r="AL131" s="113">
        <f t="shared" ref="AL131:AL141" si="6">R131+S131+T131</f>
        <v>1</v>
      </c>
      <c r="AM131" s="113">
        <f t="shared" ref="AM131:AM141" si="7">O131+P131+Q131</f>
        <v>1</v>
      </c>
      <c r="AN131" s="113">
        <f t="shared" ref="AN131:AN141" si="8">AG131+AH131+AI131</f>
        <v>1.0009999999999999</v>
      </c>
    </row>
    <row r="132" spans="1:40" x14ac:dyDescent="0.3">
      <c r="A132" s="60">
        <v>44031</v>
      </c>
      <c r="B132" s="1" t="s">
        <v>246</v>
      </c>
      <c r="C132" s="1" t="s">
        <v>247</v>
      </c>
      <c r="D132" s="2">
        <v>35747</v>
      </c>
      <c r="E132" s="2">
        <v>25919</v>
      </c>
      <c r="F132" s="2">
        <v>9828</v>
      </c>
      <c r="G132" s="76">
        <v>274780396.12</v>
      </c>
      <c r="H132" s="76">
        <v>188332674.55000001</v>
      </c>
      <c r="I132" s="76">
        <v>86447721.569999993</v>
      </c>
      <c r="J132" s="2">
        <v>31285</v>
      </c>
      <c r="K132" s="2">
        <v>532</v>
      </c>
      <c r="L132" s="2">
        <v>3923</v>
      </c>
      <c r="M132" s="3">
        <v>237432156</v>
      </c>
      <c r="N132" s="3">
        <v>7589</v>
      </c>
      <c r="O132" s="36">
        <v>0.92500000000000004</v>
      </c>
      <c r="P132" s="36">
        <v>3.7999999999999999E-2</v>
      </c>
      <c r="Q132" s="36">
        <v>3.5999999999999997E-2</v>
      </c>
      <c r="R132" s="36">
        <v>0.876</v>
      </c>
      <c r="S132" s="36">
        <v>1.4E-2</v>
      </c>
      <c r="T132" s="36">
        <v>0.11</v>
      </c>
      <c r="U132" s="2">
        <v>5124</v>
      </c>
      <c r="V132" s="2">
        <v>2085</v>
      </c>
      <c r="W132" s="2">
        <v>748</v>
      </c>
      <c r="X132" s="2">
        <v>1337</v>
      </c>
      <c r="Y132" s="76">
        <v>15768119.9</v>
      </c>
      <c r="Z132" s="76">
        <v>4850959.18</v>
      </c>
      <c r="AA132" s="76">
        <v>10917160.720000001</v>
      </c>
      <c r="AB132" s="2">
        <v>3227</v>
      </c>
      <c r="AC132" s="2">
        <v>59</v>
      </c>
      <c r="AD132" s="2">
        <v>3923</v>
      </c>
      <c r="AE132" s="3">
        <v>25209843</v>
      </c>
      <c r="AF132" s="3">
        <v>7812</v>
      </c>
      <c r="AG132" s="36">
        <v>0.66600000000000004</v>
      </c>
      <c r="AH132" s="36">
        <v>0.245</v>
      </c>
      <c r="AI132" s="36">
        <v>8.8999999999999996E-2</v>
      </c>
      <c r="AK132" s="70"/>
      <c r="AL132" s="113">
        <f t="shared" si="6"/>
        <v>1</v>
      </c>
      <c r="AM132" s="113">
        <f t="shared" si="7"/>
        <v>0.99900000000000011</v>
      </c>
      <c r="AN132" s="113">
        <f t="shared" si="8"/>
        <v>1</v>
      </c>
    </row>
    <row r="133" spans="1:40" x14ac:dyDescent="0.3">
      <c r="A133" s="60">
        <v>44031</v>
      </c>
      <c r="B133" s="1" t="s">
        <v>248</v>
      </c>
      <c r="C133" s="1" t="s">
        <v>35</v>
      </c>
      <c r="D133" s="2">
        <v>89</v>
      </c>
      <c r="E133" s="2">
        <v>64</v>
      </c>
      <c r="F133" s="2">
        <v>25</v>
      </c>
      <c r="G133" s="76">
        <v>873827.65</v>
      </c>
      <c r="H133" s="76">
        <v>631190.65</v>
      </c>
      <c r="I133" s="76">
        <v>242637</v>
      </c>
      <c r="J133" s="2">
        <v>77</v>
      </c>
      <c r="K133" s="2">
        <v>2</v>
      </c>
      <c r="L133" s="2">
        <v>10</v>
      </c>
      <c r="M133" s="3">
        <v>757500</v>
      </c>
      <c r="N133" s="3">
        <v>9838</v>
      </c>
      <c r="O133" s="36">
        <v>0.61</v>
      </c>
      <c r="P133" s="36">
        <v>0.20799999999999999</v>
      </c>
      <c r="Q133" s="36">
        <v>0.182</v>
      </c>
      <c r="R133" s="36">
        <v>0.86499999999999999</v>
      </c>
      <c r="S133" s="36">
        <v>2.1999999999999999E-2</v>
      </c>
      <c r="T133" s="36">
        <v>0.112</v>
      </c>
      <c r="U133" s="2">
        <v>13</v>
      </c>
      <c r="V133" s="2">
        <v>5</v>
      </c>
      <c r="W133" s="2">
        <v>1</v>
      </c>
      <c r="X133" s="2">
        <v>4</v>
      </c>
      <c r="Y133" s="76">
        <v>48690.65</v>
      </c>
      <c r="Z133" s="76">
        <v>8690.6500000000015</v>
      </c>
      <c r="AA133" s="76">
        <v>40000</v>
      </c>
      <c r="AB133" s="2">
        <v>8</v>
      </c>
      <c r="AC133" s="2">
        <v>0</v>
      </c>
      <c r="AD133" s="2">
        <v>10</v>
      </c>
      <c r="AE133" s="3">
        <v>75000</v>
      </c>
      <c r="AF133" s="3">
        <v>9375</v>
      </c>
      <c r="AG133" s="36">
        <v>0.375</v>
      </c>
      <c r="AH133" s="36">
        <v>0.5</v>
      </c>
      <c r="AI133" s="36">
        <v>0.125</v>
      </c>
      <c r="AK133" s="70"/>
      <c r="AL133" s="113">
        <f t="shared" si="6"/>
        <v>0.999</v>
      </c>
      <c r="AM133" s="113">
        <f t="shared" si="7"/>
        <v>1</v>
      </c>
      <c r="AN133" s="113">
        <f t="shared" si="8"/>
        <v>1</v>
      </c>
    </row>
    <row r="134" spans="1:40" x14ac:dyDescent="0.3">
      <c r="A134" s="60">
        <v>44031</v>
      </c>
      <c r="B134" s="1" t="s">
        <v>249</v>
      </c>
      <c r="C134" s="1" t="s">
        <v>250</v>
      </c>
      <c r="D134" s="2">
        <v>25090</v>
      </c>
      <c r="E134" s="2">
        <v>18789</v>
      </c>
      <c r="F134" s="2">
        <v>6301</v>
      </c>
      <c r="G134" s="76">
        <v>203907803.32999998</v>
      </c>
      <c r="H134" s="76">
        <v>144885341.59999996</v>
      </c>
      <c r="I134" s="76">
        <v>59022461.730000004</v>
      </c>
      <c r="J134" s="2">
        <v>24839</v>
      </c>
      <c r="K134" s="2">
        <v>181</v>
      </c>
      <c r="L134" s="2">
        <v>61</v>
      </c>
      <c r="M134" s="3">
        <v>201498634</v>
      </c>
      <c r="N134" s="3">
        <v>8112</v>
      </c>
      <c r="O134" s="36">
        <v>0.996</v>
      </c>
      <c r="P134" s="36">
        <v>2E-3</v>
      </c>
      <c r="Q134" s="36">
        <v>2E-3</v>
      </c>
      <c r="R134" s="36">
        <v>0.99</v>
      </c>
      <c r="S134" s="36">
        <v>7.0000000000000001E-3</v>
      </c>
      <c r="T134" s="36">
        <v>2E-3</v>
      </c>
      <c r="U134" s="2">
        <v>86</v>
      </c>
      <c r="V134" s="2">
        <v>1345</v>
      </c>
      <c r="W134" s="2">
        <v>432</v>
      </c>
      <c r="X134" s="2">
        <v>913</v>
      </c>
      <c r="Y134" s="76">
        <v>11214146.25</v>
      </c>
      <c r="Z134" s="76">
        <v>3156424.37</v>
      </c>
      <c r="AA134" s="76">
        <v>8057721.8799999999</v>
      </c>
      <c r="AB134" s="2">
        <v>1360</v>
      </c>
      <c r="AC134" s="2">
        <v>10</v>
      </c>
      <c r="AD134" s="2">
        <v>61</v>
      </c>
      <c r="AE134" s="3">
        <v>11266876</v>
      </c>
      <c r="AF134" s="3">
        <v>8284</v>
      </c>
      <c r="AG134" s="36">
        <v>0.996</v>
      </c>
      <c r="AH134" s="36">
        <v>4.0000000000000001E-3</v>
      </c>
      <c r="AI134" s="36">
        <v>0</v>
      </c>
      <c r="AK134" s="70"/>
      <c r="AL134" s="113">
        <f t="shared" si="6"/>
        <v>0.999</v>
      </c>
      <c r="AM134" s="113">
        <f t="shared" si="7"/>
        <v>1</v>
      </c>
      <c r="AN134" s="113">
        <f t="shared" si="8"/>
        <v>1</v>
      </c>
    </row>
    <row r="135" spans="1:40" x14ac:dyDescent="0.3">
      <c r="A135" s="60">
        <v>44031</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K135" s="70"/>
      <c r="AL135" s="113">
        <f t="shared" si="6"/>
        <v>1</v>
      </c>
      <c r="AM135" s="113">
        <f t="shared" si="7"/>
        <v>1</v>
      </c>
      <c r="AN135" s="113">
        <f t="shared" si="8"/>
        <v>0</v>
      </c>
    </row>
    <row r="136" spans="1:40" x14ac:dyDescent="0.3">
      <c r="A136" s="60">
        <v>44031</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79">
        <v>0</v>
      </c>
      <c r="Y136" s="76">
        <v>0</v>
      </c>
      <c r="Z136" s="76">
        <v>0</v>
      </c>
      <c r="AA136" s="76">
        <v>0</v>
      </c>
      <c r="AB136" s="2">
        <v>0</v>
      </c>
      <c r="AC136" s="2">
        <v>0</v>
      </c>
      <c r="AD136" s="2">
        <v>0</v>
      </c>
      <c r="AE136" s="3">
        <v>0</v>
      </c>
      <c r="AF136" s="3">
        <v>0</v>
      </c>
      <c r="AG136" s="36">
        <v>0</v>
      </c>
      <c r="AH136" s="36">
        <v>0</v>
      </c>
      <c r="AI136" s="36">
        <v>0</v>
      </c>
      <c r="AK136" s="70"/>
      <c r="AL136" s="113">
        <f t="shared" si="6"/>
        <v>1</v>
      </c>
      <c r="AM136" s="113">
        <f t="shared" si="7"/>
        <v>1</v>
      </c>
      <c r="AN136" s="113">
        <f t="shared" si="8"/>
        <v>0</v>
      </c>
    </row>
    <row r="137" spans="1:40" x14ac:dyDescent="0.3">
      <c r="A137" s="60">
        <v>44031</v>
      </c>
      <c r="B137" s="1" t="s">
        <v>254</v>
      </c>
      <c r="C137" s="1" t="s">
        <v>255</v>
      </c>
      <c r="D137" s="2">
        <v>7719</v>
      </c>
      <c r="E137" s="2">
        <v>5767</v>
      </c>
      <c r="F137" s="2">
        <v>1952</v>
      </c>
      <c r="G137" s="76">
        <v>62593789</v>
      </c>
      <c r="H137" s="76">
        <v>49096339</v>
      </c>
      <c r="I137" s="76">
        <v>13497450</v>
      </c>
      <c r="J137" s="2">
        <v>7317</v>
      </c>
      <c r="K137" s="2">
        <v>79</v>
      </c>
      <c r="L137" s="2">
        <v>323</v>
      </c>
      <c r="M137" s="3">
        <v>59889269</v>
      </c>
      <c r="N137" s="3">
        <v>8185</v>
      </c>
      <c r="O137" s="36">
        <v>0.82099999999999995</v>
      </c>
      <c r="P137" s="36">
        <v>0.13200000000000001</v>
      </c>
      <c r="Q137" s="36">
        <v>4.5999999999999999E-2</v>
      </c>
      <c r="R137" s="36">
        <v>0.95099999999999996</v>
      </c>
      <c r="S137" s="36">
        <v>7.0000000000000001E-3</v>
      </c>
      <c r="T137" s="36">
        <v>4.2000000000000003E-2</v>
      </c>
      <c r="U137" s="2">
        <v>409</v>
      </c>
      <c r="V137" s="2">
        <v>688</v>
      </c>
      <c r="W137" s="2">
        <v>207</v>
      </c>
      <c r="X137" s="79">
        <v>481</v>
      </c>
      <c r="Y137" s="76">
        <v>5192181</v>
      </c>
      <c r="Z137" s="76">
        <v>4800252</v>
      </c>
      <c r="AA137" s="76">
        <v>391929</v>
      </c>
      <c r="AB137" s="2">
        <v>769</v>
      </c>
      <c r="AC137" s="2">
        <v>5</v>
      </c>
      <c r="AD137" s="2">
        <v>323</v>
      </c>
      <c r="AE137" s="3">
        <v>5951798</v>
      </c>
      <c r="AF137" s="3">
        <v>7740</v>
      </c>
      <c r="AG137" s="36">
        <v>0.75600000000000001</v>
      </c>
      <c r="AH137" s="36">
        <v>0.124</v>
      </c>
      <c r="AI137" s="36">
        <v>0.121</v>
      </c>
      <c r="AK137" s="70"/>
      <c r="AL137" s="113">
        <f t="shared" si="6"/>
        <v>1</v>
      </c>
      <c r="AM137" s="113">
        <f t="shared" si="7"/>
        <v>0.999</v>
      </c>
      <c r="AN137" s="113">
        <f t="shared" si="8"/>
        <v>1.0009999999999999</v>
      </c>
    </row>
    <row r="138" spans="1:40" x14ac:dyDescent="0.3">
      <c r="A138" s="60">
        <v>44031</v>
      </c>
      <c r="B138" s="1" t="s">
        <v>256</v>
      </c>
      <c r="C138" s="1" t="s">
        <v>166</v>
      </c>
      <c r="D138" s="2">
        <v>21537</v>
      </c>
      <c r="E138" s="2">
        <v>15012</v>
      </c>
      <c r="F138" s="2">
        <v>6525</v>
      </c>
      <c r="G138" s="76">
        <v>198810657.33000001</v>
      </c>
      <c r="H138" s="76">
        <v>136378020.33000001</v>
      </c>
      <c r="I138" s="76">
        <v>62432637</v>
      </c>
      <c r="J138" s="2">
        <v>20996</v>
      </c>
      <c r="K138" s="2">
        <v>224</v>
      </c>
      <c r="L138" s="2">
        <v>317</v>
      </c>
      <c r="M138" s="3">
        <v>192983817</v>
      </c>
      <c r="N138" s="3">
        <v>9191</v>
      </c>
      <c r="O138" s="36">
        <v>0.96</v>
      </c>
      <c r="P138" s="36">
        <v>3.3000000000000002E-2</v>
      </c>
      <c r="Q138" s="36">
        <v>7.0000000000000001E-3</v>
      </c>
      <c r="R138" s="36">
        <v>0.97499999999999998</v>
      </c>
      <c r="S138" s="36">
        <v>0.01</v>
      </c>
      <c r="T138" s="36">
        <v>1.4999999999999999E-2</v>
      </c>
      <c r="U138" s="2">
        <v>444</v>
      </c>
      <c r="V138" s="2">
        <v>1384</v>
      </c>
      <c r="W138" s="2">
        <v>486</v>
      </c>
      <c r="X138" s="79">
        <v>898</v>
      </c>
      <c r="Y138" s="76">
        <v>12524531</v>
      </c>
      <c r="Z138" s="76">
        <v>4079165</v>
      </c>
      <c r="AA138" s="76">
        <v>8445366</v>
      </c>
      <c r="AB138" s="2">
        <v>1503</v>
      </c>
      <c r="AC138" s="2">
        <v>8</v>
      </c>
      <c r="AD138" s="2">
        <v>317</v>
      </c>
      <c r="AE138" s="3">
        <v>13422911</v>
      </c>
      <c r="AF138" s="3">
        <v>8931</v>
      </c>
      <c r="AG138" s="36">
        <v>0.82799999999999996</v>
      </c>
      <c r="AH138" s="36">
        <v>0.151</v>
      </c>
      <c r="AI138" s="36">
        <v>2.1000000000000001E-2</v>
      </c>
      <c r="AK138" s="70"/>
      <c r="AL138" s="113">
        <f t="shared" si="6"/>
        <v>1</v>
      </c>
      <c r="AM138" s="113">
        <f t="shared" si="7"/>
        <v>1</v>
      </c>
      <c r="AN138" s="113">
        <f t="shared" si="8"/>
        <v>1</v>
      </c>
    </row>
    <row r="139" spans="1:40" x14ac:dyDescent="0.3">
      <c r="A139" s="60">
        <v>44031</v>
      </c>
      <c r="B139" s="1" t="s">
        <v>257</v>
      </c>
      <c r="C139" s="1" t="s">
        <v>258</v>
      </c>
      <c r="D139" s="2">
        <v>1132</v>
      </c>
      <c r="E139" s="2">
        <v>801</v>
      </c>
      <c r="F139" s="2">
        <v>331</v>
      </c>
      <c r="G139" s="76">
        <v>10649152.1</v>
      </c>
      <c r="H139" s="76">
        <v>7467160.0999999996</v>
      </c>
      <c r="I139" s="76">
        <v>3181992</v>
      </c>
      <c r="J139" s="2">
        <v>1025</v>
      </c>
      <c r="K139" s="2">
        <v>77</v>
      </c>
      <c r="L139" s="2">
        <v>30</v>
      </c>
      <c r="M139" s="3">
        <v>9679248</v>
      </c>
      <c r="N139" s="3">
        <v>9443</v>
      </c>
      <c r="O139" s="36">
        <v>0.84399999999999997</v>
      </c>
      <c r="P139" s="36">
        <v>7.2999999999999995E-2</v>
      </c>
      <c r="Q139" s="36">
        <v>8.3000000000000004E-2</v>
      </c>
      <c r="R139" s="36">
        <v>0.90600000000000003</v>
      </c>
      <c r="S139" s="36">
        <v>6.7000000000000004E-2</v>
      </c>
      <c r="T139" s="36">
        <v>2.7E-2</v>
      </c>
      <c r="U139" s="2">
        <v>37</v>
      </c>
      <c r="V139" s="2">
        <v>72</v>
      </c>
      <c r="W139" s="2">
        <v>19</v>
      </c>
      <c r="X139" s="79">
        <v>53</v>
      </c>
      <c r="Y139" s="76">
        <v>699751</v>
      </c>
      <c r="Z139" s="76">
        <v>178000</v>
      </c>
      <c r="AA139" s="76">
        <v>521751</v>
      </c>
      <c r="AB139" s="2">
        <v>79</v>
      </c>
      <c r="AC139" s="2">
        <v>0</v>
      </c>
      <c r="AD139" s="2">
        <v>30</v>
      </c>
      <c r="AE139" s="3">
        <v>753060</v>
      </c>
      <c r="AF139" s="3">
        <v>9532</v>
      </c>
      <c r="AG139" s="36">
        <v>0.84799999999999998</v>
      </c>
      <c r="AH139" s="36">
        <v>0.127</v>
      </c>
      <c r="AI139" s="36">
        <v>2.5000000000000001E-2</v>
      </c>
      <c r="AK139" s="70"/>
      <c r="AL139" s="113">
        <f t="shared" si="6"/>
        <v>1</v>
      </c>
      <c r="AM139" s="113">
        <f t="shared" si="7"/>
        <v>0.99999999999999989</v>
      </c>
      <c r="AN139" s="113">
        <f t="shared" si="8"/>
        <v>1</v>
      </c>
    </row>
    <row r="140" spans="1:40" x14ac:dyDescent="0.3">
      <c r="A140" s="60">
        <v>44031</v>
      </c>
      <c r="B140" s="1" t="s">
        <v>259</v>
      </c>
      <c r="C140" s="1" t="s">
        <v>258</v>
      </c>
      <c r="D140" s="2">
        <v>301</v>
      </c>
      <c r="E140" s="2">
        <v>215</v>
      </c>
      <c r="F140" s="2">
        <v>86</v>
      </c>
      <c r="G140" s="76">
        <v>2842277.63</v>
      </c>
      <c r="H140" s="76">
        <v>2018742.63</v>
      </c>
      <c r="I140" s="76">
        <v>823535</v>
      </c>
      <c r="J140" s="2">
        <v>283</v>
      </c>
      <c r="K140" s="2">
        <v>4</v>
      </c>
      <c r="L140" s="2">
        <v>14</v>
      </c>
      <c r="M140" s="3">
        <v>2667549</v>
      </c>
      <c r="N140" s="3">
        <v>9426</v>
      </c>
      <c r="O140" s="36">
        <v>0.79500000000000004</v>
      </c>
      <c r="P140" s="36">
        <v>0.113</v>
      </c>
      <c r="Q140" s="36">
        <v>9.1999999999999998E-2</v>
      </c>
      <c r="R140" s="36">
        <v>0.94299999999999995</v>
      </c>
      <c r="S140" s="36">
        <v>0.01</v>
      </c>
      <c r="T140" s="36">
        <v>4.7E-2</v>
      </c>
      <c r="U140" s="2">
        <v>14</v>
      </c>
      <c r="V140" s="2">
        <v>14</v>
      </c>
      <c r="W140" s="2">
        <v>4</v>
      </c>
      <c r="X140" s="79">
        <v>10</v>
      </c>
      <c r="Y140" s="76">
        <v>131325</v>
      </c>
      <c r="Z140" s="76">
        <v>38325</v>
      </c>
      <c r="AA140" s="76">
        <v>93000</v>
      </c>
      <c r="AB140" s="2">
        <v>14</v>
      </c>
      <c r="AC140" s="2">
        <v>0</v>
      </c>
      <c r="AD140" s="2">
        <v>14</v>
      </c>
      <c r="AE140" s="3">
        <v>124522</v>
      </c>
      <c r="AF140" s="3">
        <v>8894</v>
      </c>
      <c r="AG140" s="36">
        <v>0.92900000000000005</v>
      </c>
      <c r="AH140" s="36">
        <v>0</v>
      </c>
      <c r="AI140" s="36">
        <v>7.0999999999999994E-2</v>
      </c>
      <c r="AK140" s="70"/>
      <c r="AL140" s="113">
        <f t="shared" si="6"/>
        <v>1</v>
      </c>
      <c r="AM140" s="113">
        <f t="shared" si="7"/>
        <v>1</v>
      </c>
      <c r="AN140" s="113">
        <f t="shared" si="8"/>
        <v>1</v>
      </c>
    </row>
    <row r="141" spans="1:40" x14ac:dyDescent="0.3">
      <c r="A141" s="60">
        <v>44031</v>
      </c>
      <c r="B141" s="1" t="s">
        <v>260</v>
      </c>
      <c r="C141" s="1" t="s">
        <v>7</v>
      </c>
      <c r="D141" s="2">
        <v>1024</v>
      </c>
      <c r="E141" s="2">
        <v>710</v>
      </c>
      <c r="F141" s="2">
        <v>314</v>
      </c>
      <c r="G141" s="76">
        <v>9718944</v>
      </c>
      <c r="H141" s="76">
        <v>6720078</v>
      </c>
      <c r="I141" s="76">
        <v>2998866</v>
      </c>
      <c r="J141" s="2">
        <v>994</v>
      </c>
      <c r="K141" s="2">
        <v>3</v>
      </c>
      <c r="L141" s="2">
        <v>27</v>
      </c>
      <c r="M141" s="3">
        <v>9415611</v>
      </c>
      <c r="N141" s="3">
        <v>9472</v>
      </c>
      <c r="O141" s="36">
        <v>0.998</v>
      </c>
      <c r="P141" s="36">
        <v>2E-3</v>
      </c>
      <c r="Q141" s="36">
        <v>0</v>
      </c>
      <c r="R141" s="36">
        <v>0.97399999999999998</v>
      </c>
      <c r="S141" s="36">
        <v>0</v>
      </c>
      <c r="T141" s="36">
        <v>2.5999999999999999E-2</v>
      </c>
      <c r="U141" s="2">
        <v>41</v>
      </c>
      <c r="V141" s="2">
        <v>76</v>
      </c>
      <c r="W141" s="2">
        <v>24</v>
      </c>
      <c r="X141" s="79">
        <v>52</v>
      </c>
      <c r="Y141" s="76">
        <v>684569</v>
      </c>
      <c r="Z141" s="76">
        <v>209037</v>
      </c>
      <c r="AA141" s="76">
        <v>475532</v>
      </c>
      <c r="AB141" s="2">
        <v>90</v>
      </c>
      <c r="AC141" s="2">
        <v>0</v>
      </c>
      <c r="AD141" s="2">
        <v>27</v>
      </c>
      <c r="AE141" s="3">
        <v>857796</v>
      </c>
      <c r="AF141" s="3">
        <v>9531</v>
      </c>
      <c r="AG141" s="36">
        <v>1</v>
      </c>
      <c r="AH141" s="36">
        <v>0</v>
      </c>
      <c r="AI141" s="36">
        <v>0</v>
      </c>
      <c r="AK141" s="70"/>
      <c r="AL141" s="113">
        <f t="shared" si="6"/>
        <v>1</v>
      </c>
      <c r="AM141" s="113">
        <f t="shared" si="7"/>
        <v>1</v>
      </c>
      <c r="AN141" s="113">
        <f t="shared" si="8"/>
        <v>1</v>
      </c>
    </row>
    <row r="142" spans="1:40" x14ac:dyDescent="0.3">
      <c r="B142" s="1"/>
      <c r="C142" s="1"/>
      <c r="D142" s="2"/>
      <c r="E142" s="2"/>
      <c r="F142" s="2"/>
      <c r="G142" s="2"/>
      <c r="H142" s="2"/>
      <c r="I142" s="2"/>
      <c r="J142" s="2"/>
      <c r="K142" s="2"/>
      <c r="L142" s="2"/>
      <c r="M142" s="3"/>
      <c r="N142" s="3"/>
      <c r="O142" s="36"/>
      <c r="P142" s="36"/>
      <c r="Q142" s="36"/>
      <c r="R142" s="36"/>
      <c r="S142" s="36"/>
      <c r="T142" s="36"/>
      <c r="U142" s="2"/>
      <c r="V142" s="2"/>
      <c r="W142" s="2"/>
      <c r="AB142" s="2"/>
      <c r="AC142" s="2"/>
      <c r="AD142" s="2"/>
      <c r="AE142" s="3"/>
      <c r="AF142" s="3"/>
      <c r="AG142" s="36"/>
      <c r="AH142" s="36"/>
      <c r="AI142" s="36"/>
    </row>
    <row r="143" spans="1:40" x14ac:dyDescent="0.3">
      <c r="B143" s="1"/>
      <c r="C143" s="1"/>
      <c r="D143" s="2"/>
      <c r="E143" s="2"/>
      <c r="F143" s="2"/>
      <c r="G143" s="2"/>
      <c r="H143" s="2"/>
      <c r="I143" s="2"/>
      <c r="J143" s="2"/>
      <c r="K143" s="2"/>
      <c r="L143" s="2"/>
      <c r="M143" s="3"/>
      <c r="N143" s="3"/>
      <c r="O143" s="36"/>
      <c r="P143" s="36"/>
      <c r="Q143" s="36"/>
      <c r="R143" s="36"/>
      <c r="S143" s="36"/>
      <c r="T143" s="36"/>
      <c r="U143" s="2"/>
      <c r="V143" s="2"/>
      <c r="W143" s="2"/>
      <c r="AB143" s="2"/>
      <c r="AC143" s="2"/>
      <c r="AD143" s="2"/>
      <c r="AE143" s="3"/>
      <c r="AF143" s="3"/>
      <c r="AG143" s="36"/>
      <c r="AH143" s="36"/>
      <c r="AI143" s="36"/>
    </row>
    <row r="144" spans="1:40" x14ac:dyDescent="0.3">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3">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3">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3">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3">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3">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3">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3">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3">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3">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3">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3">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algorithmName="SHA-256" hashValue="QSUgDb7S8uMpH6Nls4C2S6RwfAfHZEkOxf9gw1B1TH0=" saltValue="ZP0eoHQpERTUtVKrSM1euQ==" spinCount="100000" sheet="1" objects="1" scenarios="1"/>
  <autoFilter ref="A1:AI1" xr:uid="{2718CFEC-B1AE-4685-B8FB-B8A775E266FB}"/>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VQVUQ2WUPSKA-1683173573-63783</_dlc_DocId>
    <_dlc_DocIdUrl xmlns="814d62cb-2db6-4c25-ab62-b9075facbc11">
      <Url>https://im/teams/DA/_layouts/15/DocIdRedir.aspx?ID=VQVUQ2WUPSKA-1683173573-63783</Url>
      <Description>VQVUQ2WUPSKA-1683173573-63783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http://purl.org/dc/terms/"/>
    <ds:schemaRef ds:uri="http://purl.org/dc/elements/1.1/"/>
    <ds:schemaRef ds:uri="http://www.w3.org/XML/1998/namespace"/>
    <ds:schemaRef ds:uri="http://schemas.microsoft.com/office/infopath/2007/PartnerControls"/>
    <ds:schemaRef ds:uri="814d62cb-2db6-4c25-ab62-b9075facbc11"/>
    <ds:schemaRef ds:uri="http://purl.org/dc/dcmitype/"/>
    <ds:schemaRef ds:uri="http://schemas.openxmlformats.org/package/2006/metadata/core-properties"/>
    <ds:schemaRef ds:uri="http://schemas.microsoft.com/office/2006/documentManagement/types"/>
    <ds:schemaRef ds:uri="http://schemas.microsoft.com/office/2006/metadata/properties"/>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2020-07-23T04:58:36Z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A72AE3DEC5CD57F2F2CA0472CD735A14CF11611B</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C10566C980665B905DC77766F7CA9F967E83D16D</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2020-07-23T04:58:35Z</vt:lpwstr>
  </property>
  <property fmtid="{D5CDD505-2E9C-101B-9397-08002B2CF9AE}" pid="19" name="PM_Hash_Version">
    <vt:lpwstr>2018.0</vt:lpwstr>
  </property>
  <property fmtid="{D5CDD505-2E9C-101B-9397-08002B2CF9AE}" pid="20" name="PM_Hash_Salt_Prev">
    <vt:lpwstr>EA8F7C03FD8BB096F4FBA406804F7A37</vt:lpwstr>
  </property>
  <property fmtid="{D5CDD505-2E9C-101B-9397-08002B2CF9AE}" pid="21" name="PM_Hash_Salt">
    <vt:lpwstr>6F516B1C818E9186FC9A323CA15D5D35</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b747d8f6-060d-4a8c-b296-fce8d20153cf</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{b747d8f6-060d-4a8c-b296-fce8d20153cf}</vt:lpwstr>
  </property>
  <property fmtid="{D5CDD505-2E9C-101B-9397-08002B2CF9AE}" pid="47" name="RecordPoint_SubmissionDate">
    <vt:lpwstr/>
  </property>
  <property fmtid="{D5CDD505-2E9C-101B-9397-08002B2CF9AE}" pid="48" name="RecordPoint_RecordNumberSubmitted">
    <vt:lpwstr>R0001137642</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2020-07-23T16:22:06.3472726+10:00</vt:lpwstr>
  </property>
</Properties>
</file>